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Objects="none"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19_I\"/>
    </mc:Choice>
  </mc:AlternateContent>
  <xr:revisionPtr revIDLastSave="0" documentId="13_ncr:1_{8C3B744E-79DA-40E3-A94E-DEC8B37AAC7A}" xr6:coauthVersionLast="36" xr6:coauthVersionMax="36" xr10:uidLastSave="{00000000-0000-0000-0000-000000000000}"/>
  <bookViews>
    <workbookView xWindow="0" yWindow="0" windowWidth="20700" windowHeight="7845" xr2:uid="{00000000-000D-0000-FFFF-FFFF00000000}"/>
  </bookViews>
  <sheets>
    <sheet name="Inhalt_11" sheetId="2" r:id="rId1"/>
    <sheet name="11_01" sheetId="3" r:id="rId2"/>
    <sheet name="11_02" sheetId="21" r:id="rId3"/>
    <sheet name="11_03" sheetId="4" r:id="rId4"/>
    <sheet name="11_04" sheetId="5" r:id="rId5"/>
    <sheet name="11_05" sheetId="6" r:id="rId6"/>
    <sheet name="11_06" sheetId="7" r:id="rId7"/>
    <sheet name="11_07" sheetId="9" r:id="rId8"/>
    <sheet name="11_08" sheetId="10" r:id="rId9"/>
    <sheet name="11_09" sheetId="11" r:id="rId10"/>
    <sheet name="11_10" sheetId="12" r:id="rId11"/>
    <sheet name="11_11" sheetId="13" r:id="rId12"/>
    <sheet name="11_12" sheetId="14" r:id="rId13"/>
    <sheet name="11_13" sheetId="15" r:id="rId14"/>
    <sheet name="11_14" sheetId="16" r:id="rId15"/>
    <sheet name="11_15" sheetId="17" r:id="rId16"/>
    <sheet name="11_16" sheetId="18" r:id="rId17"/>
    <sheet name="11_17" sheetId="20" r:id="rId1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7" l="1"/>
  <c r="F8" i="17"/>
  <c r="G45" i="14"/>
  <c r="F45" i="14"/>
  <c r="G33" i="14"/>
  <c r="F33" i="14"/>
  <c r="G20" i="14"/>
  <c r="F20" i="14"/>
  <c r="G7" i="14"/>
  <c r="F7" i="14"/>
  <c r="P65" i="7" l="1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64" i="7"/>
  <c r="G56" i="20" l="1"/>
  <c r="G45" i="20"/>
  <c r="G34" i="20"/>
  <c r="G27" i="20"/>
  <c r="G24" i="20"/>
  <c r="G19" i="20"/>
  <c r="G6" i="20"/>
  <c r="G15" i="20" l="1"/>
  <c r="G83" i="20" s="1"/>
  <c r="F88" i="7" l="1"/>
  <c r="P88" i="7" s="1"/>
  <c r="K88" i="7"/>
  <c r="H22" i="4" l="1"/>
  <c r="D26" i="11" l="1"/>
  <c r="C26" i="11"/>
  <c r="D20" i="10"/>
  <c r="C20" i="10"/>
  <c r="C29" i="3" l="1"/>
  <c r="I29" i="3" s="1"/>
  <c r="C16" i="3"/>
  <c r="I16" i="3" s="1"/>
</calcChain>
</file>

<file path=xl/sharedStrings.xml><?xml version="1.0" encoding="utf-8"?>
<sst xmlns="http://schemas.openxmlformats.org/spreadsheetml/2006/main" count="558" uniqueCount="391">
  <si>
    <t>ND</t>
  </si>
  <si>
    <t>EU</t>
  </si>
  <si>
    <t>MA</t>
  </si>
  <si>
    <t>OP</t>
  </si>
  <si>
    <t>OW</t>
  </si>
  <si>
    <t>GS</t>
  </si>
  <si>
    <t>JE</t>
  </si>
  <si>
    <t>BGLD</t>
  </si>
  <si>
    <t>Prämien</t>
  </si>
  <si>
    <t>Betriebe</t>
  </si>
  <si>
    <t>Quelle: BMLFUW</t>
  </si>
  <si>
    <t>Tabelle</t>
  </si>
  <si>
    <t>Titel</t>
  </si>
  <si>
    <t>Gebiet</t>
  </si>
  <si>
    <t>Quelle</t>
  </si>
  <si>
    <t>Jahr</t>
  </si>
  <si>
    <t>Lagerhaltung</t>
  </si>
  <si>
    <t>Rekt.Trauben-saftkonzentrat</t>
  </si>
  <si>
    <t>Rodung</t>
  </si>
  <si>
    <t>Traubensaft</t>
  </si>
  <si>
    <t>Umstellung</t>
  </si>
  <si>
    <t>Absatz</t>
  </si>
  <si>
    <t>Investition</t>
  </si>
  <si>
    <t>Zahlungen</t>
  </si>
  <si>
    <t>Anzahl</t>
  </si>
  <si>
    <t>in Mio. Euro</t>
  </si>
  <si>
    <t>Jahre</t>
  </si>
  <si>
    <t>AZ Gesamt</t>
  </si>
  <si>
    <t>EU-Mittel</t>
  </si>
  <si>
    <t>Bundesmittel</t>
  </si>
  <si>
    <t>Landesmittel</t>
  </si>
  <si>
    <t>Quelle: BMLFUW, AMA.</t>
  </si>
  <si>
    <t>Flächen</t>
  </si>
  <si>
    <t>Förderung</t>
  </si>
  <si>
    <t>ha</t>
  </si>
  <si>
    <t>Mio.</t>
  </si>
  <si>
    <t>Einbezogene Flächen im Rahmen der Agrarumweltmaßnahme, in ha</t>
  </si>
  <si>
    <t>einbezogene Fläche in ha 1)</t>
  </si>
  <si>
    <t>Österreich</t>
  </si>
  <si>
    <t>Burgenland</t>
  </si>
  <si>
    <t>Umweltgerechte Bewirtschaftung</t>
  </si>
  <si>
    <t>Einschränkung Betriebsmittel</t>
  </si>
  <si>
    <t>Verzicht Fungizide/ Wachstumsregulatoren</t>
  </si>
  <si>
    <t>Anbau seltener Kulturpflanzen</t>
  </si>
  <si>
    <t>Erhaltung gefährdeter Nutztierrassen (Stück)</t>
  </si>
  <si>
    <t>Begrünung - Zwischenfruchtanbau</t>
  </si>
  <si>
    <t>Begrünung - System Immergrün</t>
  </si>
  <si>
    <t>Mulch- und Direktsaat (inkl. Strip-Till)</t>
  </si>
  <si>
    <t>Bodennahe Gülleausbringung (m3)</t>
  </si>
  <si>
    <t>Erosionsschutz Obst, Wein, Hopfen</t>
  </si>
  <si>
    <t>Pflanzenschutzmittelverzicht Wein/Hopfen</t>
  </si>
  <si>
    <t xml:space="preserve">Silageverzicht </t>
  </si>
  <si>
    <t>Nützlingseinsatz im geschützten Anbau</t>
  </si>
  <si>
    <t xml:space="preserve">Bewirtschaftung von Bergmähwiesen </t>
  </si>
  <si>
    <t xml:space="preserve">Alpung und Behirtung </t>
  </si>
  <si>
    <t>Vorbeugender Grundwasserschutz</t>
  </si>
  <si>
    <t>Auswaschungsgefährdete Ackerflächen</t>
  </si>
  <si>
    <t>Vorbeugender Oberflächengewässerschutz</t>
  </si>
  <si>
    <t>Naturschutz</t>
  </si>
  <si>
    <t>Biologische Wirtschaftsweise</t>
  </si>
  <si>
    <t>Tierschutz - Weide (GVE)</t>
  </si>
  <si>
    <t>Natura 2000 - Landwirtschaft</t>
  </si>
  <si>
    <t>SUMME</t>
  </si>
  <si>
    <t>Teilnehmende Betriebe</t>
  </si>
  <si>
    <t>Förderungen in Mio. Euro 2)</t>
  </si>
  <si>
    <t>1) Summenbildung bei Flächen und Betrieben wegen Mehrfachnennungen nicht möglich.</t>
  </si>
  <si>
    <t>2) Angabe „0,00“: Förderbetrag vorhanden, aber zu niedrig, um ihn tabellarisch darzustellen.</t>
  </si>
  <si>
    <t>Quelle: BMLFUW; AMA, INVEKOS-Daten mit Stand April 2017; LFRZ-Auswertung L008.</t>
  </si>
  <si>
    <t>Technische Hilfe</t>
  </si>
  <si>
    <t>davon Landesmittel</t>
  </si>
  <si>
    <t>Euro</t>
  </si>
  <si>
    <t>Summe</t>
  </si>
  <si>
    <t>Fördermaßnahmen</t>
  </si>
  <si>
    <t>M 1 - Wissentransfer und Information</t>
  </si>
  <si>
    <t>1 A</t>
  </si>
  <si>
    <t>Berufs- und Weiterbildung - Landwirtschaft</t>
  </si>
  <si>
    <t>1 B</t>
  </si>
  <si>
    <t>Berufs- und Weiterbildung - Forstwirtschaft</t>
  </si>
  <si>
    <t>M 2 - Beratungsdienste</t>
  </si>
  <si>
    <t>2.1</t>
  </si>
  <si>
    <t>Inanspruchnahme von Beratungsdiensten</t>
  </si>
  <si>
    <t>2.2</t>
  </si>
  <si>
    <t>Ausbildung von BeraterInnen</t>
  </si>
  <si>
    <t>M 3 - Qualitätsregelungen</t>
  </si>
  <si>
    <t>3.1</t>
  </si>
  <si>
    <t>Teilnahme an Qualitätsregelungen</t>
  </si>
  <si>
    <t>3.2</t>
  </si>
  <si>
    <t>Absatzförderungsmaßnahmen für Erzeugergemeinschaften</t>
  </si>
  <si>
    <t>M 4 - Investitionen</t>
  </si>
  <si>
    <t>4.1</t>
  </si>
  <si>
    <t>Investitionen in landwirtschaftliche Betriebe</t>
  </si>
  <si>
    <t>4.2</t>
  </si>
  <si>
    <t>Investitionen in Verarbeitung, Vermarktung u. Entwicklung</t>
  </si>
  <si>
    <t>4.3</t>
  </si>
  <si>
    <t>Investitionen in Infrastrukturen</t>
  </si>
  <si>
    <t>4.4</t>
  </si>
  <si>
    <t>Nichtproduktive Investitionen im Rahmen vom ÖPUL</t>
  </si>
  <si>
    <t>M 6 - Entwicklung von Betrieben und Unternehmen</t>
  </si>
  <si>
    <t>6.1</t>
  </si>
  <si>
    <t>Existenzgründungsbeihilfe für JunglandwirtInnen</t>
  </si>
  <si>
    <t>6.4</t>
  </si>
  <si>
    <t>Investitionen für nichtlandwirtschaftliche Tätigkeiten</t>
  </si>
  <si>
    <t>M 7 - Basisdienstleistungen und Dorferneuerung</t>
  </si>
  <si>
    <t>7.1</t>
  </si>
  <si>
    <t>Ausarbeitung und Aktualisierung von Plänen</t>
  </si>
  <si>
    <t>7.2</t>
  </si>
  <si>
    <t xml:space="preserve">Investitionen von kleinen Infrastrukturen </t>
  </si>
  <si>
    <t>7.3</t>
  </si>
  <si>
    <t>Förderung der Breitbandinfrastruktur</t>
  </si>
  <si>
    <t>7.4</t>
  </si>
  <si>
    <t>Investitionen in lokale Basisdienstleistungen</t>
  </si>
  <si>
    <t>7.5</t>
  </si>
  <si>
    <t>Förderung von Freizeitinfrastruktur</t>
  </si>
  <si>
    <t>7.6</t>
  </si>
  <si>
    <t>Investitionen in Dorferneuerung</t>
  </si>
  <si>
    <t>M 8 - Investitionen für Wälder</t>
  </si>
  <si>
    <t>8.1</t>
  </si>
  <si>
    <t>Aufforstung und Anlage von Wäldern</t>
  </si>
  <si>
    <t>8.4</t>
  </si>
  <si>
    <t>Wiederherstellung nach Waldbränden und Naturkatastrophen</t>
  </si>
  <si>
    <t>8.5</t>
  </si>
  <si>
    <t>Stärkung des ökologischen Wertes der Waldökosysteme</t>
  </si>
  <si>
    <t>8.6</t>
  </si>
  <si>
    <t>Investitionen in Techniken der Forstwirtschaft, _x000D_
Verarbeitung und Vermarktung</t>
  </si>
  <si>
    <t>M 10 - Agrarumwelt- und Klimamaßnahmen</t>
  </si>
  <si>
    <t>M 11 - Biologischer Landbau</t>
  </si>
  <si>
    <t>M 12 - Natura 2000 und Wasserrahmenrichtlinie</t>
  </si>
  <si>
    <t>M 13 - Ausgleichszulage für naturbedingte Nachteile</t>
  </si>
  <si>
    <t>13.1</t>
  </si>
  <si>
    <t>Ausgleichszahlungen für Berggebiete</t>
  </si>
  <si>
    <t>13.2</t>
  </si>
  <si>
    <t>Ausgleichszahlungen für andere benachteiligte Gebiete</t>
  </si>
  <si>
    <t>13.3</t>
  </si>
  <si>
    <t>Ausgleichszahlungen für andere spezifische Gebiete</t>
  </si>
  <si>
    <t>M 14 - Tierschutz</t>
  </si>
  <si>
    <t>M 15 - Waldumwelt- und Klimadienstleistungen</t>
  </si>
  <si>
    <t>15.1</t>
  </si>
  <si>
    <t>Waldumwelt- und Klimaverpflichtungen</t>
  </si>
  <si>
    <t>15.2</t>
  </si>
  <si>
    <t xml:space="preserve">Erhaltung forstgenetischer Ressourcen </t>
  </si>
  <si>
    <t>M 16 - Zusammenarbeit</t>
  </si>
  <si>
    <t>16.1</t>
  </si>
  <si>
    <t>Einrichtung und Tätigkeit operationeller Gruppen (EIP)</t>
  </si>
  <si>
    <t>16.2</t>
  </si>
  <si>
    <t>Entwicklung neuer Erzeugnisse und Verfahren</t>
  </si>
  <si>
    <t>16.3</t>
  </si>
  <si>
    <t>Zusammenarbeit zwischen kleinen Wirtschaftsteilnehmern</t>
  </si>
  <si>
    <t>16.4</t>
  </si>
  <si>
    <t>Horizontale und vertikale Zusammenarbeit zwischen Akteuren</t>
  </si>
  <si>
    <t>16.5</t>
  </si>
  <si>
    <t>Gemeinsames Handeln zur Eindämmung des Klimawandels</t>
  </si>
  <si>
    <t>16.8</t>
  </si>
  <si>
    <t>Ausarbeitung von Waldbewirtschaftungsplänen</t>
  </si>
  <si>
    <t>16.9</t>
  </si>
  <si>
    <t>Diversifizierung in Bereichen der Gesundheitsversorgung und soziale Integration</t>
  </si>
  <si>
    <t>16.10</t>
  </si>
  <si>
    <t>Sonstiges</t>
  </si>
  <si>
    <t>M 19 - Förderung zur lokalen Entwicklung</t>
  </si>
  <si>
    <t>19.1</t>
  </si>
  <si>
    <t xml:space="preserve">Vorbereitende Unterstützung </t>
  </si>
  <si>
    <t>19.2</t>
  </si>
  <si>
    <t>Strategie für lokale Entwicklung</t>
  </si>
  <si>
    <t>19.3</t>
  </si>
  <si>
    <t>Kooperationsmaßnahmen lokaler Aktionsgruppen</t>
  </si>
  <si>
    <t>19.4</t>
  </si>
  <si>
    <t>Laufende Kosten und Sensibilisierung</t>
  </si>
  <si>
    <t>M 20 - Technische Hilfe und nationales Netzwerk</t>
  </si>
  <si>
    <t>20.1</t>
  </si>
  <si>
    <t>20.2</t>
  </si>
  <si>
    <t>Nationales Netzwerk</t>
  </si>
  <si>
    <t>Ländliche Entwicklung</t>
  </si>
  <si>
    <t>1) Enthält alle Zahlungen (EU, Bund, Länder) bis 31.12.2016; bei ÖPUL (M 10, 11, 12 und 14) und der Maßnahme Ausgleichszulage für naturbedingte Nachteile (M 13) sind auch die Auszahlungen vom April 2017 mitenthalten. Angabe „0,00“: Förderbetrag vorhanden, aber zu niedrig, um ihn tabellarisch darzustellen.</t>
  </si>
  <si>
    <t>Quelle: BMLFUW / AMA</t>
  </si>
  <si>
    <t>Rinder</t>
  </si>
  <si>
    <t>Quelle: Amt der Bgld. Landesregierung</t>
  </si>
  <si>
    <t>Investitionssumme</t>
  </si>
  <si>
    <t>2001*)</t>
  </si>
  <si>
    <t>2002*)</t>
  </si>
  <si>
    <t>*) Die Jahrestranche 2001 wurde erst im Jahre 2002 ausbezahlt; die Jahrestranche 2002 wurde 2003 ausbezahlt.</t>
  </si>
  <si>
    <t>Bezirk</t>
  </si>
  <si>
    <t>Anträge</t>
  </si>
  <si>
    <t>Gesamtkosten Euro</t>
  </si>
  <si>
    <t>Eigenleistung Euro</t>
  </si>
  <si>
    <t>AIK Euro</t>
  </si>
  <si>
    <t>SUMME 2005</t>
  </si>
  <si>
    <t>SUMME 2006</t>
  </si>
  <si>
    <t>SUMME 2007</t>
  </si>
  <si>
    <t>SUMME 2008</t>
  </si>
  <si>
    <t>SUMME 2009</t>
  </si>
  <si>
    <t>SUMME 2010</t>
  </si>
  <si>
    <t>SUMME 2011</t>
  </si>
  <si>
    <t>SUMME 2012</t>
  </si>
  <si>
    <t>SUMME 2013</t>
  </si>
  <si>
    <t>SUMME 2014</t>
  </si>
  <si>
    <t>SUMME 2015</t>
  </si>
  <si>
    <t>SUMME 2016</t>
  </si>
  <si>
    <t>Quelle: Bgld. LWK</t>
  </si>
  <si>
    <t xml:space="preserve">Förderung zur Verbesserung der </t>
  </si>
  <si>
    <t xml:space="preserve">Landesförderung </t>
  </si>
  <si>
    <t>Marktstruktur</t>
  </si>
  <si>
    <t>11 Projekte</t>
  </si>
  <si>
    <t xml:space="preserve">  8 Projekte</t>
  </si>
  <si>
    <t xml:space="preserve">  6 Projekte</t>
  </si>
  <si>
    <t>13 Projekte</t>
  </si>
  <si>
    <t>18 Projekte</t>
  </si>
  <si>
    <t>15 Projekte</t>
  </si>
  <si>
    <t>16 Projekte</t>
  </si>
  <si>
    <t>14 Projekte</t>
  </si>
  <si>
    <t>21 Projekte</t>
  </si>
  <si>
    <t>22 Projekte</t>
  </si>
  <si>
    <t>50 Projekte</t>
  </si>
  <si>
    <t>41 Projekte</t>
  </si>
  <si>
    <t>4 Projekte</t>
  </si>
  <si>
    <t>2 Projekte</t>
  </si>
  <si>
    <t>in Euro</t>
  </si>
  <si>
    <t>in %</t>
  </si>
  <si>
    <t>Land</t>
  </si>
  <si>
    <t>Interessenten</t>
  </si>
  <si>
    <t>Ausbauleistung</t>
  </si>
  <si>
    <t>Schotterwege in m</t>
  </si>
  <si>
    <t>Asphaltwege in m</t>
  </si>
  <si>
    <t>Gräben in m</t>
  </si>
  <si>
    <t>Brücken in Stk.</t>
  </si>
  <si>
    <t>Drainagen in ha</t>
  </si>
  <si>
    <t>Kultivierungen in ha</t>
  </si>
  <si>
    <t>Bausumme</t>
  </si>
  <si>
    <t xml:space="preserve">Landesbeitrag </t>
  </si>
  <si>
    <t>Interesenten-beitrag</t>
  </si>
  <si>
    <t>Gesamtaufwand</t>
  </si>
  <si>
    <t>Für Neu- und Ausbau von GW</t>
  </si>
  <si>
    <t>Für die Erhaltung von GW</t>
  </si>
  <si>
    <t>Vers.Hagelflächen</t>
  </si>
  <si>
    <t>Vers. Flächen Elementarrisiken</t>
  </si>
  <si>
    <t>Vers. Rinder</t>
  </si>
  <si>
    <t>Vers. Summe</t>
  </si>
  <si>
    <t>Prämie</t>
  </si>
  <si>
    <t>Stk.</t>
  </si>
  <si>
    <t>Quelle: Bgld. LWK, Österreichische Hagelsversicherung</t>
  </si>
  <si>
    <t>davon EU</t>
  </si>
  <si>
    <t>Marktordnungsausgaben (1. Säule der GAP)</t>
  </si>
  <si>
    <t>Direktzahlungen</t>
  </si>
  <si>
    <t>Beihilfen im Weinbau</t>
  </si>
  <si>
    <t>Absatzförderungsmaßnahmen</t>
  </si>
  <si>
    <t>Imkereiförderung</t>
  </si>
  <si>
    <t>Ländliche Entwicklung (2. Säule der GAP)</t>
  </si>
  <si>
    <t>M 4 - Materielle Investitionen</t>
  </si>
  <si>
    <t>M 10 - Agrarumwelt- und Klimaleistungen (ÖPUL)</t>
  </si>
  <si>
    <t>M 11 - Biologischer Landbau (ÖPUL)</t>
  </si>
  <si>
    <t>M 12 - Natura 2000 und Wasserrahmenrichtlinie (ÖPUL)</t>
  </si>
  <si>
    <t>M 14 - Tierschutz (ÖPUL)</t>
  </si>
  <si>
    <t>M 19 - Leader</t>
  </si>
  <si>
    <t>Qualitätssicherung im Pflanzenbau</t>
  </si>
  <si>
    <t>Qualitätssicherung in der Tierhaltung</t>
  </si>
  <si>
    <t>Qualitätssicherung  Milch</t>
  </si>
  <si>
    <t>Investitionsförderung</t>
  </si>
  <si>
    <t>Zinsenzuschüsse für Investitionen</t>
  </si>
  <si>
    <t>Beiträge zur Almbewirtschaftung</t>
  </si>
  <si>
    <t>Verarbeitung, Vermarktung und Markterschließung</t>
  </si>
  <si>
    <t>Innovationsförderung</t>
  </si>
  <si>
    <t>Umweltmaßnahmen</t>
  </si>
  <si>
    <t>Energie aus Biomasse</t>
  </si>
  <si>
    <t>Bioverbände</t>
  </si>
  <si>
    <t>Maschinen- und Betriebshilferinge, Kurswesen</t>
  </si>
  <si>
    <t>Beratung</t>
  </si>
  <si>
    <t>Agrarische Operationen</t>
  </si>
  <si>
    <t>Landwirtschaftlicher Wasserbau</t>
  </si>
  <si>
    <t>Forstförderung</t>
  </si>
  <si>
    <t>Erschließung von Wildbacheinzugsgebieten</t>
  </si>
  <si>
    <t>Verkehrserschließung ländlicher Gebiete</t>
  </si>
  <si>
    <t>Sonstige Zahlungen</t>
  </si>
  <si>
    <t>Agrardiesel</t>
  </si>
  <si>
    <t>Naturschädenabgeltung</t>
  </si>
  <si>
    <t>Tierseuchen</t>
  </si>
  <si>
    <t>Europäischer Meeres- und Fischereifonds (EMFF)</t>
  </si>
  <si>
    <t>Forschung</t>
  </si>
  <si>
    <t>Landarbeitereigenheimbau</t>
  </si>
  <si>
    <t>Alle Zahlungen</t>
  </si>
  <si>
    <t>2) Aufteilung der EU- und Bundesmittel erfolgte entweder nach den tatsächlich durchgeführten Zahlungen nach Bundesländern auf Basis der Bundes- bzw. Landesrechnungs-</t>
  </si>
  <si>
    <t xml:space="preserve">3) Darunter fallen im Wesentlichen sozialpolitische Maßnahmen, wie z.B. Höfesicherung, Bauernhilfe, Notstandsdarlehen, etc. 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</si>
  <si>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</si>
  <si>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</si>
  <si>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</si>
  <si>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</si>
  <si>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</si>
  <si>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</si>
  <si>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</si>
  <si>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</si>
  <si>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</si>
  <si>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</si>
  <si>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</si>
  <si>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</si>
  <si>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</si>
  <si>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</si>
  <si>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</si>
  <si>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</si>
  <si>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</si>
  <si>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Betriebsprämie, Ergebnis in den Bezirken</t>
  </si>
  <si>
    <t>Marktordnung Wein - Auszahlungen im Burgenland</t>
  </si>
  <si>
    <t>BMLFUW</t>
  </si>
  <si>
    <t>AZ - Zahlungen im Zeitvergleich (Beträge in Euro)</t>
  </si>
  <si>
    <t>BMLFUW, AMA.</t>
  </si>
  <si>
    <t>AZ - Zahlungen; Förderperiode 2014-2020</t>
  </si>
  <si>
    <t>BMLFUW; AMA, INVEKOS-Daten mit Stand April 2017; LFRZ-Auswertung L008.</t>
  </si>
  <si>
    <t>BMLFUW / AMA</t>
  </si>
  <si>
    <t>Ankaufsprämie für weibliche Rinder</t>
  </si>
  <si>
    <t>Amt der Bgld. Landesregierung</t>
  </si>
  <si>
    <t>Ankauf von Zuchtschafen und -ziegen</t>
  </si>
  <si>
    <t>Bewilligte AIK-Volumen für bauliche und technische Investitionen</t>
  </si>
  <si>
    <t>Bgld. LWK</t>
  </si>
  <si>
    <t>Förderung zur Verbesserung der Marktstruktur</t>
  </si>
  <si>
    <t>Der Gesamtaufwand für den ländlichen Wegebau im Burgenland im Jahr 2016 und 2017</t>
  </si>
  <si>
    <t>Hagelversicherung-Schadensstatistik</t>
  </si>
  <si>
    <t>Bgld. LWK, Österreichische Hagelsversicherung</t>
  </si>
  <si>
    <t>BMLFUW, INVEKOS-Daten und Rechnungsabschlüsse des Bundes und der Länder.</t>
  </si>
  <si>
    <t>SUMME 2017</t>
  </si>
  <si>
    <t>Betriebe mit Direktzahlungen</t>
  </si>
  <si>
    <t xml:space="preserve">1) Es wurden für die Jahre vor 2015 jeweils die aktuellen Zahlungen für die Betriebsprämie, die Tier- und Flächenprämien, die Milchprämie </t>
  </si>
  <si>
    <t xml:space="preserve">   sowie die Schlacht- und Extensivierungsprämien zusammengefasst. Sie umfassen EU-, Bundes- und Landesmittel.</t>
  </si>
  <si>
    <t>Quelle: BMNT, AMA.</t>
  </si>
  <si>
    <t xml:space="preserve"> (Tabelle in Mio. Euro)</t>
  </si>
  <si>
    <t>SUMME 2018</t>
  </si>
  <si>
    <r>
      <t xml:space="preserve">Direktzahlungen </t>
    </r>
    <r>
      <rPr>
        <sz val="8"/>
        <rFont val="Calibri  "/>
      </rPr>
      <t>(1)</t>
    </r>
  </si>
  <si>
    <t>Betriebsprämie, Ergebnis Vergleich Burgenland-Österreich</t>
  </si>
  <si>
    <t>Quelle: BMLFUW, AMA; Stand Dezember, Datenbank E007.</t>
  </si>
  <si>
    <t>BMLFUW, AMA; Stand März 2019, Datenbank E007.</t>
  </si>
  <si>
    <t>Tierschutz - Weide (Stallungen)</t>
  </si>
  <si>
    <t>Wasserrahmenrichtlinie</t>
  </si>
  <si>
    <t>Burgenlannd</t>
  </si>
  <si>
    <t>in Millionen Euro</t>
  </si>
  <si>
    <t>Marktstützung für Milch und Schweine</t>
  </si>
  <si>
    <t>Lagerhaltungskosten</t>
  </si>
  <si>
    <t>Beihilfen für Verarbeitung und Vermarktung</t>
  </si>
  <si>
    <t>Erzeugerorganisationen</t>
  </si>
  <si>
    <t>4.1 Investitionen in landwirtschaftliche Betriebe</t>
  </si>
  <si>
    <t>4.2 Verarbeitung, Vemarktung und Entwicklung</t>
  </si>
  <si>
    <t>4.3 Investitionen in Bewässerung und Forstwirtschaft</t>
  </si>
  <si>
    <t>4.4 Investitionen Verbesserung von Gewässern,
      Stabilisierung von Rutschungen, Agrarinfrastrukturen</t>
  </si>
  <si>
    <t>6.1 Existenzgründungsbeihilfen für JunglandwirtInnen</t>
  </si>
  <si>
    <t>6.4 Investitionen für nichtlandwirtschaftliche Tätigkeiten</t>
  </si>
  <si>
    <t>7.1 Ausarbeitung und Aktualisierung von Plänen</t>
  </si>
  <si>
    <t>7.2 Investitionen von kleinen Infrastrukturen</t>
  </si>
  <si>
    <t>7.3 Förderung der Breitbandinfrastruktur</t>
  </si>
  <si>
    <t>7.4 Soziale Angelegenheiten</t>
  </si>
  <si>
    <t>7.5 Förderung von Freizeitinfrastruktur</t>
  </si>
  <si>
    <t>7.6 Verbesserung des natürlichen Erbes</t>
  </si>
  <si>
    <t>8.1 Aufforstung und Anlage von Wäldern</t>
  </si>
  <si>
    <t>8.4 Wiederherstellung von Wäldern nach Katastrophen</t>
  </si>
  <si>
    <t>8.5 Stärkung des ökolog. Wertes der Waldökosysteme</t>
  </si>
  <si>
    <t>8.6 Forsttechniken, Verarbeitung und Vermarktung</t>
  </si>
  <si>
    <t>16.1 Einrichtung und Tätigkeit operationeller Gruppen (EIP)</t>
  </si>
  <si>
    <t>16.2 Entwicklung neuer Erzeugnisse und Verfahren</t>
  </si>
  <si>
    <t>16.3 Zusammenarb. zwischen kleinen Wirtschaftsteilnehmern</t>
  </si>
  <si>
    <t>16.4 Horizontale und vertikale Zusammenarb. zwischen Akteuren</t>
  </si>
  <si>
    <t>16.5 Gemeinsames Handeln zur Eindämmung des Klimawandels</t>
  </si>
  <si>
    <t>16.8 Ausarbeitung von Waldbewirtschaftungsplänen</t>
  </si>
  <si>
    <t>16.9 Diversifizierung in Bereichen der
         Gesundheitsversorgung und soziale Integration</t>
  </si>
  <si>
    <t>16.10 Errichtung und Betrieb von Clustern, Netzwerken etc.</t>
  </si>
  <si>
    <t xml:space="preserve">Ernte- und Tierversicherungen </t>
  </si>
  <si>
    <t>Sonstige Beihilfen (3)</t>
  </si>
  <si>
    <t>1) Angabe "0,00": Förderbetrag vorhanden, aber zu niedrig, um ihn tabellarisch darzustellen.</t>
  </si>
  <si>
    <t>abschlüsse bzw. den tatsächlich ausbezahlten Förderungsmitteln laut INVEKOS oder mittels geeigneter Aufteilungsschlüssel (Fläche, GVE, Zahl der Berater, etc.).</t>
  </si>
  <si>
    <t>Quelle: BMNT, INVEKOS-Daten und Rechnungsabschlüsse des Bundes und der Länder.</t>
  </si>
  <si>
    <t>davon Bund</t>
  </si>
  <si>
    <t>Burgenland 2018</t>
  </si>
  <si>
    <t>Stand 2018</t>
  </si>
  <si>
    <t>Gesamtzahlungen der Förderperiode</t>
  </si>
  <si>
    <t>Tabelle 11.01: Betriebsprämie, Ergebnis in den Bezirken</t>
  </si>
  <si>
    <t>Tabelle 11.02: Direktzahlungen, Betriebe und Prämien im Zeitvergleich</t>
  </si>
  <si>
    <t>Tabelle 11.03: Marktordnung Wein - Auszahlungen im Burgenland</t>
  </si>
  <si>
    <t>Tabelle 11.04: AZ - Zahlungen im Zeitvergleich (Beträge in Euro)</t>
  </si>
  <si>
    <t>Tabelle 11.05: AZ - Zahlungen; Förderperiode 2014-2020</t>
  </si>
  <si>
    <t>Tabelle 11.07: Ländliches Entwicklungsprogramm (LE 14-20) - Zahlungen 1)</t>
  </si>
  <si>
    <t>Tabelle 11.08: Ankaufsprämie für weibliche Rinder</t>
  </si>
  <si>
    <t>Tabelle 11.09: Ankauf von Zuchtschafen und -ziegen</t>
  </si>
  <si>
    <t>Tabelle 11.10: Bewilligte AIK-Volumen für bauliche und technische Investitionen</t>
  </si>
  <si>
    <t>Tabelle 11.11: Förderung zur Verbesserung der Marktstruktur</t>
  </si>
  <si>
    <t>Tabelle 11.13: Ausbauleistung</t>
  </si>
  <si>
    <t>Tabelle 11.12: Kosten der Vermessung/Vermarktung 2016 bis 2018</t>
  </si>
  <si>
    <t>Kosten der Vermessung/Vermarktung 2016 bis 2018</t>
  </si>
  <si>
    <t>Ausbau der gemeinsamen Anlagen Kosten 2016 bis 2018</t>
  </si>
  <si>
    <t>Grünmaßnahmen – Kosten 2016 bis 2018</t>
  </si>
  <si>
    <t>Gesamtausgaben für die Agrarstrukturverbesserung 2016 bis 2018</t>
  </si>
  <si>
    <t>Tabelle 11.16: Hagelversicherung-Schadensstatistik</t>
  </si>
  <si>
    <r>
      <t xml:space="preserve">Tabelle: 11.17: Zahlungen für die Land- und Forstwirtschaft nach Bundesländern 2018 </t>
    </r>
    <r>
      <rPr>
        <sz val="9"/>
        <rFont val="Helv"/>
      </rPr>
      <t>(1) (2)</t>
    </r>
  </si>
  <si>
    <t>Tabelle 11.15: Der Gesamtaufwand für den ländlichen Wegebau im Burgenland im Jahr 2016 bis 2018</t>
  </si>
  <si>
    <t>Tabelle 11.14: Entwicklung des Aufwandes für die Instandhaltung von Güterwegen im Burgenland von 1987 bis 2018 in Mio. Euro</t>
  </si>
  <si>
    <t>Entwicklung des Aufwandes für die Instandhaltung von Güterwegen im Burgenland von 1987 bis 2018 in Mio. Euro</t>
  </si>
  <si>
    <t>Tabelle: 11.06.: Agrarumweltmaßnahme (ÖPUL) - Flächen, Betriebe und Leistungsabgeltungen 2016 bis 2018 1)</t>
  </si>
  <si>
    <t>Agrarumweltmaßnahme (ÖPUL) - Flächen, Betriebe und Leistungsabgeltungen 2016 bis 2018</t>
  </si>
  <si>
    <t>Ländliches Entwicklungsprogramm (LE 14-20) - Zahlungen</t>
  </si>
  <si>
    <t>Agrarausgaben für Leistungsabgeltungen und Förderungen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</si>
</sst>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#,##0\ \ \ "/>
    <numFmt numFmtId="165" formatCode="#,##0.00\ \ \ "/>
    <numFmt numFmtId="166" formatCode="#,##0.000"/>
    <numFmt numFmtId="167" formatCode="_-* #,##0_-;\-* #,##0_-;_-* &quot;-&quot;??_-;_-@_-"/>
    <numFmt numFmtId="168" formatCode="#,##0&quot;  &quot;"/>
    <numFmt numFmtId="169" formatCode="#,##0.00\ "/>
    <numFmt numFmtId="170" formatCode="General_)"/>
    <numFmt numFmtId="171" formatCode="#,##0.000\ "/>
    <numFmt numFmtId="172" formatCode="0.000_)"/>
    <numFmt numFmtId="173" formatCode="#,##0.0_);\(#,##0.0\)"/>
    <numFmt numFmtId="174" formatCode="0_)"/>
    <numFmt numFmtId="175" formatCode="#,##0.00\ \ \ \ "/>
    <numFmt numFmtId="176" formatCode="0.000%"/>
    <numFmt numFmtId="177" formatCode="0.0%"/>
  </numFmts>
  <fonts count="27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Helv"/>
    </font>
    <font>
      <sz val="7"/>
      <name val="Arial"/>
      <family val="2"/>
    </font>
    <font>
      <sz val="7"/>
      <name val="Helv"/>
    </font>
    <font>
      <sz val="6"/>
      <name val="Helv"/>
    </font>
    <font>
      <b/>
      <sz val="7"/>
      <name val="Helv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sz val="8"/>
      <name val="Calibri  "/>
    </font>
    <font>
      <sz val="11"/>
      <name val="Calibri  "/>
    </font>
    <font>
      <b/>
      <sz val="8"/>
      <name val="Calibri  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b/>
      <sz val="7"/>
      <color rgb="FF002060"/>
      <name val="Helv"/>
    </font>
    <font>
      <sz val="10"/>
      <name val="Arial"/>
      <family val="2"/>
    </font>
    <font>
      <sz val="9"/>
      <name val="Helv"/>
    </font>
    <font>
      <sz val="9"/>
      <name val="Arial"/>
      <family val="2"/>
    </font>
    <font>
      <sz val="5"/>
      <name val="Helv"/>
    </font>
    <font>
      <sz val="7"/>
      <color rgb="FFFF0000"/>
      <name val="Helv"/>
    </font>
    <font>
      <b/>
      <sz val="6"/>
      <name val="Helv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170" fontId="19" fillId="0" borderId="0"/>
    <xf numFmtId="172" fontId="21" fillId="0" borderId="0"/>
    <xf numFmtId="37" fontId="21" fillId="0" borderId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3" fontId="2" fillId="4" borderId="0" xfId="0" applyNumberFormat="1" applyFont="1" applyFill="1" applyBorder="1"/>
    <xf numFmtId="0" fontId="2" fillId="4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0" fontId="2" fillId="0" borderId="0" xfId="0" applyFont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4" fontId="2" fillId="0" borderId="0" xfId="0" applyNumberFormat="1" applyFont="1" applyBorder="1"/>
    <xf numFmtId="4" fontId="2" fillId="4" borderId="0" xfId="0" applyNumberFormat="1" applyFont="1" applyFill="1" applyBorder="1"/>
    <xf numFmtId="4" fontId="2" fillId="2" borderId="0" xfId="0" applyNumberFormat="1" applyFont="1" applyFill="1" applyBorder="1"/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0" fontId="2" fillId="3" borderId="0" xfId="0" applyFont="1" applyFill="1" applyBorder="1" applyAlignment="1">
      <alignment wrapText="1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2" fillId="3" borderId="0" xfId="0" applyNumberFormat="1" applyFont="1" applyFill="1" applyBorder="1"/>
    <xf numFmtId="0" fontId="2" fillId="0" borderId="0" xfId="0" applyFont="1" applyFill="1" applyBorder="1"/>
    <xf numFmtId="0" fontId="2" fillId="3" borderId="0" xfId="0" applyFont="1" applyFill="1" applyBorder="1" applyAlignment="1">
      <alignment horizontal="right"/>
    </xf>
    <xf numFmtId="43" fontId="2" fillId="0" borderId="0" xfId="1" applyFont="1" applyBorder="1"/>
    <xf numFmtId="43" fontId="2" fillId="4" borderId="0" xfId="1" applyFont="1" applyFill="1" applyBorder="1"/>
    <xf numFmtId="43" fontId="2" fillId="2" borderId="0" xfId="1" applyFont="1" applyFill="1" applyBorder="1"/>
    <xf numFmtId="2" fontId="2" fillId="2" borderId="0" xfId="0" applyNumberFormat="1" applyFont="1" applyFill="1" applyBorder="1"/>
    <xf numFmtId="17" fontId="2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/>
    <xf numFmtId="3" fontId="5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16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64" fontId="5" fillId="0" borderId="0" xfId="1" applyNumberFormat="1" applyFont="1" applyBorder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7" fontId="2" fillId="0" borderId="0" xfId="1" applyNumberFormat="1" applyFont="1" applyBorder="1"/>
    <xf numFmtId="0" fontId="2" fillId="3" borderId="0" xfId="0" applyFont="1" applyFill="1" applyBorder="1" applyAlignment="1">
      <alignment horizontal="center"/>
    </xf>
    <xf numFmtId="0" fontId="10" fillId="0" borderId="0" xfId="0" applyFont="1" applyAlignment="1"/>
    <xf numFmtId="0" fontId="10" fillId="0" borderId="1" xfId="0" applyFont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/>
    <xf numFmtId="165" fontId="11" fillId="0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/>
    </xf>
    <xf numFmtId="164" fontId="11" fillId="0" borderId="0" xfId="1" applyNumberFormat="1" applyFont="1" applyFill="1" applyBorder="1" applyAlignment="1">
      <alignment horizontal="right" vertical="center"/>
    </xf>
    <xf numFmtId="164" fontId="11" fillId="0" borderId="0" xfId="1" applyNumberFormat="1" applyFont="1" applyBorder="1" applyAlignment="1">
      <alignment horizontal="right" vertical="center"/>
    </xf>
    <xf numFmtId="164" fontId="11" fillId="4" borderId="0" xfId="1" applyNumberFormat="1" applyFont="1" applyFill="1" applyBorder="1" applyAlignment="1">
      <alignment horizontal="right" vertical="center"/>
    </xf>
    <xf numFmtId="0" fontId="14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8" fillId="3" borderId="0" xfId="0" applyFont="1" applyFill="1" applyBorder="1" applyAlignment="1"/>
    <xf numFmtId="164" fontId="11" fillId="2" borderId="0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 applyAlignment="1"/>
    <xf numFmtId="3" fontId="15" fillId="0" borderId="0" xfId="0" applyNumberFormat="1" applyFont="1" applyBorder="1"/>
    <xf numFmtId="0" fontId="15" fillId="0" borderId="0" xfId="0" applyFont="1" applyBorder="1"/>
    <xf numFmtId="0" fontId="15" fillId="3" borderId="0" xfId="0" applyNumberFormat="1" applyFont="1" applyFill="1" applyBorder="1" applyAlignment="1"/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3" fontId="15" fillId="2" borderId="0" xfId="0" applyNumberFormat="1" applyFont="1" applyFill="1" applyBorder="1" applyAlignment="1"/>
    <xf numFmtId="4" fontId="15" fillId="0" borderId="0" xfId="0" applyNumberFormat="1" applyFont="1" applyBorder="1"/>
    <xf numFmtId="166" fontId="15" fillId="0" borderId="0" xfId="0" applyNumberFormat="1" applyFont="1" applyBorder="1"/>
    <xf numFmtId="166" fontId="15" fillId="4" borderId="0" xfId="0" applyNumberFormat="1" applyFont="1" applyFill="1" applyBorder="1"/>
    <xf numFmtId="166" fontId="15" fillId="2" borderId="0" xfId="0" applyNumberFormat="1" applyFont="1" applyFill="1" applyBorder="1"/>
    <xf numFmtId="168" fontId="16" fillId="0" borderId="5" xfId="0" applyNumberFormat="1" applyFont="1" applyBorder="1" applyAlignment="1">
      <alignment vertical="center"/>
    </xf>
    <xf numFmtId="168" fontId="16" fillId="0" borderId="5" xfId="0" applyNumberFormat="1" applyFont="1" applyFill="1" applyBorder="1" applyAlignment="1">
      <alignment vertical="center"/>
    </xf>
    <xf numFmtId="168" fontId="17" fillId="0" borderId="7" xfId="0" applyNumberFormat="1" applyFont="1" applyBorder="1" applyAlignment="1">
      <alignment vertical="center"/>
    </xf>
    <xf numFmtId="3" fontId="15" fillId="0" borderId="0" xfId="0" applyNumberFormat="1" applyFont="1" applyFill="1" applyBorder="1"/>
    <xf numFmtId="0" fontId="15" fillId="0" borderId="0" xfId="0" applyFont="1" applyFill="1" applyBorder="1"/>
    <xf numFmtId="3" fontId="16" fillId="0" borderId="5" xfId="0" applyNumberFormat="1" applyFont="1" applyBorder="1" applyAlignment="1">
      <alignment vertical="center"/>
    </xf>
    <xf numFmtId="3" fontId="16" fillId="0" borderId="5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5" fillId="2" borderId="0" xfId="0" applyNumberFormat="1" applyFont="1" applyFill="1" applyBorder="1"/>
    <xf numFmtId="166" fontId="16" fillId="0" borderId="5" xfId="0" applyNumberFormat="1" applyFont="1" applyBorder="1" applyAlignment="1">
      <alignment vertical="center"/>
    </xf>
    <xf numFmtId="166" fontId="16" fillId="0" borderId="5" xfId="0" applyNumberFormat="1" applyFont="1" applyFill="1" applyBorder="1" applyAlignment="1">
      <alignment vertical="center"/>
    </xf>
    <xf numFmtId="166" fontId="17" fillId="0" borderId="7" xfId="0" applyNumberFormat="1" applyFont="1" applyBorder="1" applyAlignment="1">
      <alignment vertical="center"/>
    </xf>
    <xf numFmtId="4" fontId="2" fillId="0" borderId="0" xfId="0" applyNumberFormat="1" applyFont="1" applyFill="1" applyBorder="1"/>
    <xf numFmtId="169" fontId="7" fillId="0" borderId="8" xfId="2" applyNumberFormat="1" applyFont="1" applyBorder="1" applyAlignment="1" applyProtection="1">
      <alignment vertical="center"/>
      <protection locked="0"/>
    </xf>
    <xf numFmtId="169" fontId="5" fillId="0" borderId="9" xfId="3" applyNumberFormat="1" applyFont="1" applyBorder="1" applyAlignment="1" applyProtection="1">
      <alignment vertical="center"/>
    </xf>
    <xf numFmtId="171" fontId="5" fillId="0" borderId="9" xfId="3" applyNumberFormat="1" applyFont="1" applyBorder="1" applyAlignment="1" applyProtection="1">
      <alignment vertical="center"/>
    </xf>
    <xf numFmtId="169" fontId="5" fillId="0" borderId="10" xfId="3" applyNumberFormat="1" applyFont="1" applyBorder="1" applyAlignment="1" applyProtection="1">
      <alignment vertical="center"/>
    </xf>
    <xf numFmtId="169" fontId="5" fillId="0" borderId="8" xfId="2" applyNumberFormat="1" applyFont="1" applyBorder="1" applyAlignment="1" applyProtection="1">
      <alignment vertical="center"/>
      <protection locked="0"/>
    </xf>
    <xf numFmtId="171" fontId="5" fillId="0" borderId="8" xfId="2" applyNumberFormat="1" applyFont="1" applyBorder="1" applyAlignment="1" applyProtection="1">
      <alignment vertical="center"/>
      <protection locked="0"/>
    </xf>
    <xf numFmtId="169" fontId="5" fillId="0" borderId="5" xfId="2" applyNumberFormat="1" applyFont="1" applyBorder="1" applyAlignment="1" applyProtection="1">
      <alignment vertical="center"/>
      <protection locked="0"/>
    </xf>
    <xf numFmtId="169" fontId="5" fillId="0" borderId="5" xfId="2" applyNumberFormat="1" applyFont="1" applyBorder="1" applyAlignment="1" applyProtection="1">
      <alignment vertical="center"/>
    </xf>
    <xf numFmtId="169" fontId="5" fillId="0" borderId="12" xfId="2" applyNumberFormat="1" applyFont="1" applyBorder="1" applyAlignment="1" applyProtection="1">
      <alignment vertical="center"/>
      <protection locked="0"/>
    </xf>
    <xf numFmtId="169" fontId="5" fillId="0" borderId="13" xfId="2" applyNumberFormat="1" applyFont="1" applyBorder="1" applyAlignment="1" applyProtection="1">
      <alignment vertical="center"/>
      <protection locked="0"/>
    </xf>
    <xf numFmtId="169" fontId="7" fillId="0" borderId="7" xfId="2" applyNumberFormat="1" applyFont="1" applyFill="1" applyBorder="1" applyAlignment="1">
      <alignment vertical="center"/>
    </xf>
    <xf numFmtId="173" fontId="3" fillId="0" borderId="0" xfId="4" applyNumberFormat="1" applyFont="1" applyBorder="1" applyAlignment="1" applyProtection="1">
      <alignment horizontal="left"/>
      <protection locked="0"/>
    </xf>
    <xf numFmtId="0" fontId="23" fillId="0" borderId="0" xfId="0" applyFont="1" applyAlignment="1"/>
    <xf numFmtId="170" fontId="22" fillId="0" borderId="0" xfId="3" applyFont="1" applyBorder="1" applyAlignment="1"/>
    <xf numFmtId="172" fontId="5" fillId="0" borderId="0" xfId="4" applyFont="1" applyBorder="1" applyAlignment="1">
      <alignment horizontal="centerContinuous" vertical="center"/>
    </xf>
    <xf numFmtId="174" fontId="5" fillId="0" borderId="0" xfId="4" applyNumberFormat="1" applyFont="1" applyBorder="1" applyAlignment="1" applyProtection="1">
      <alignment horizontal="centerContinuous" vertical="center"/>
    </xf>
    <xf numFmtId="170" fontId="5" fillId="0" borderId="0" xfId="3" applyFont="1" applyBorder="1" applyAlignment="1">
      <alignment vertical="center"/>
    </xf>
    <xf numFmtId="4" fontId="5" fillId="0" borderId="0" xfId="4" applyNumberFormat="1" applyFont="1" applyBorder="1" applyAlignment="1">
      <alignment horizontal="centerContinuous" vertical="center"/>
    </xf>
    <xf numFmtId="170" fontId="6" fillId="0" borderId="0" xfId="3" applyFont="1" applyBorder="1" applyAlignment="1">
      <alignment vertical="center"/>
    </xf>
    <xf numFmtId="4" fontId="6" fillId="0" borderId="5" xfId="3" applyNumberFormat="1" applyFont="1" applyFill="1" applyBorder="1" applyAlignment="1">
      <alignment horizontal="center" vertical="center" wrapText="1"/>
    </xf>
    <xf numFmtId="4" fontId="6" fillId="0" borderId="5" xfId="3" applyNumberFormat="1" applyFont="1" applyFill="1" applyBorder="1" applyAlignment="1">
      <alignment horizontal="center" vertical="center"/>
    </xf>
    <xf numFmtId="170" fontId="24" fillId="0" borderId="0" xfId="3" applyFont="1" applyBorder="1" applyAlignment="1">
      <alignment horizontal="center" vertical="center" wrapText="1"/>
    </xf>
    <xf numFmtId="4" fontId="6" fillId="0" borderId="3" xfId="2" applyNumberFormat="1" applyFont="1" applyBorder="1" applyAlignment="1" applyProtection="1">
      <alignment horizontal="centerContinuous" vertical="center"/>
      <protection locked="0"/>
    </xf>
    <xf numFmtId="4" fontId="7" fillId="0" borderId="4" xfId="2" applyNumberFormat="1" applyFont="1" applyBorder="1" applyAlignment="1" applyProtection="1">
      <alignment horizontal="centerContinuous" vertical="center"/>
      <protection locked="0"/>
    </xf>
    <xf numFmtId="0" fontId="21" fillId="0" borderId="0" xfId="0" applyFont="1" applyAlignment="1"/>
    <xf numFmtId="170" fontId="7" fillId="0" borderId="19" xfId="3" applyFont="1" applyBorder="1" applyAlignment="1">
      <alignment vertical="center"/>
    </xf>
    <xf numFmtId="170" fontId="7" fillId="0" borderId="20" xfId="3" applyFont="1" applyBorder="1" applyAlignment="1">
      <alignment vertical="center"/>
    </xf>
    <xf numFmtId="174" fontId="7" fillId="0" borderId="20" xfId="3" applyNumberFormat="1" applyFont="1" applyBorder="1" applyAlignment="1" applyProtection="1">
      <alignment horizontal="left" vertical="center"/>
    </xf>
    <xf numFmtId="170" fontId="7" fillId="0" borderId="8" xfId="3" applyFont="1" applyBorder="1" applyAlignment="1">
      <alignment vertical="center"/>
    </xf>
    <xf numFmtId="4" fontId="5" fillId="0" borderId="0" xfId="2" applyNumberFormat="1" applyFont="1" applyBorder="1" applyAlignment="1" applyProtection="1">
      <alignment vertical="center"/>
      <protection locked="0"/>
    </xf>
    <xf numFmtId="170" fontId="5" fillId="0" borderId="0" xfId="3" applyFont="1" applyFill="1" applyBorder="1" applyAlignment="1">
      <alignment vertical="center"/>
    </xf>
    <xf numFmtId="174" fontId="5" fillId="0" borderId="9" xfId="3" applyNumberFormat="1" applyFont="1" applyBorder="1" applyAlignment="1" applyProtection="1">
      <alignment vertical="center"/>
    </xf>
    <xf numFmtId="0" fontId="5" fillId="0" borderId="21" xfId="0" applyFont="1" applyBorder="1" applyAlignment="1">
      <alignment vertical="center"/>
    </xf>
    <xf numFmtId="174" fontId="5" fillId="0" borderId="22" xfId="3" applyNumberFormat="1" applyFont="1" applyBorder="1" applyAlignment="1" applyProtection="1">
      <alignment horizontal="left" vertical="center"/>
    </xf>
    <xf numFmtId="0" fontId="4" fillId="0" borderId="0" xfId="0" applyFont="1" applyAlignment="1"/>
    <xf numFmtId="174" fontId="5" fillId="0" borderId="23" xfId="3" applyNumberFormat="1" applyFont="1" applyBorder="1" applyAlignment="1" applyProtection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174" fontId="5" fillId="0" borderId="21" xfId="3" applyNumberFormat="1" applyFont="1" applyBorder="1" applyAlignment="1" applyProtection="1">
      <alignment horizontal="left" vertical="center"/>
    </xf>
    <xf numFmtId="170" fontId="5" fillId="0" borderId="21" xfId="3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0" fontId="5" fillId="0" borderId="21" xfId="3" applyFont="1" applyBorder="1" applyAlignment="1">
      <alignment horizontal="left" vertical="center"/>
    </xf>
    <xf numFmtId="174" fontId="5" fillId="0" borderId="21" xfId="3" applyNumberFormat="1" applyFont="1" applyBorder="1" applyAlignment="1" applyProtection="1">
      <alignment vertical="center"/>
    </xf>
    <xf numFmtId="171" fontId="5" fillId="0" borderId="12" xfId="2" applyNumberFormat="1" applyFont="1" applyBorder="1" applyAlignment="1" applyProtection="1">
      <alignment vertical="center"/>
      <protection locked="0"/>
    </xf>
    <xf numFmtId="170" fontId="5" fillId="0" borderId="22" xfId="3" applyFont="1" applyBorder="1" applyAlignment="1">
      <alignment vertical="center"/>
    </xf>
    <xf numFmtId="174" fontId="5" fillId="0" borderId="10" xfId="3" applyNumberFormat="1" applyFont="1" applyBorder="1" applyAlignment="1" applyProtection="1">
      <alignment vertical="center"/>
    </xf>
    <xf numFmtId="0" fontId="5" fillId="0" borderId="25" xfId="0" applyFont="1" applyFill="1" applyBorder="1" applyAlignment="1">
      <alignment vertical="center"/>
    </xf>
    <xf numFmtId="174" fontId="5" fillId="0" borderId="25" xfId="3" applyNumberFormat="1" applyFont="1" applyBorder="1" applyAlignment="1" applyProtection="1">
      <alignment vertical="center"/>
    </xf>
    <xf numFmtId="170" fontId="5" fillId="0" borderId="25" xfId="3" applyFont="1" applyBorder="1" applyAlignment="1">
      <alignment vertical="center"/>
    </xf>
    <xf numFmtId="170" fontId="5" fillId="0" borderId="26" xfId="3" applyFont="1" applyBorder="1" applyAlignment="1">
      <alignment vertical="center"/>
    </xf>
    <xf numFmtId="169" fontId="5" fillId="0" borderId="11" xfId="2" applyNumberFormat="1" applyFont="1" applyBorder="1" applyAlignment="1" applyProtection="1">
      <alignment vertical="center"/>
      <protection locked="0"/>
    </xf>
    <xf numFmtId="170" fontId="5" fillId="0" borderId="9" xfId="3" applyFont="1" applyBorder="1" applyAlignment="1">
      <alignment vertical="center"/>
    </xf>
    <xf numFmtId="170" fontId="7" fillId="0" borderId="21" xfId="3" applyFont="1" applyBorder="1" applyAlignment="1">
      <alignment vertical="center"/>
    </xf>
    <xf numFmtId="170" fontId="25" fillId="0" borderId="0" xfId="3" applyFont="1" applyBorder="1" applyAlignment="1">
      <alignment vertical="center"/>
    </xf>
    <xf numFmtId="4" fontId="25" fillId="0" borderId="0" xfId="2" applyNumberFormat="1" applyFont="1" applyBorder="1" applyAlignment="1" applyProtection="1">
      <alignment vertical="center"/>
      <protection locked="0"/>
    </xf>
    <xf numFmtId="170" fontId="5" fillId="0" borderId="20" xfId="3" applyFont="1" applyBorder="1" applyAlignment="1">
      <alignment vertical="center"/>
    </xf>
    <xf numFmtId="174" fontId="5" fillId="0" borderId="20" xfId="3" applyNumberFormat="1" applyFont="1" applyBorder="1" applyAlignment="1" applyProtection="1">
      <alignment horizontal="left" vertical="center"/>
    </xf>
    <xf numFmtId="170" fontId="7" fillId="0" borderId="22" xfId="3" applyFont="1" applyBorder="1" applyAlignment="1">
      <alignment vertical="center"/>
    </xf>
    <xf numFmtId="170" fontId="5" fillId="0" borderId="19" xfId="3" applyFont="1" applyBorder="1" applyAlignment="1">
      <alignment vertical="center"/>
    </xf>
    <xf numFmtId="170" fontId="7" fillId="0" borderId="27" xfId="3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0" fontId="5" fillId="0" borderId="10" xfId="3" applyFont="1" applyFill="1" applyBorder="1" applyAlignment="1">
      <alignment vertical="center"/>
    </xf>
    <xf numFmtId="170" fontId="7" fillId="0" borderId="26" xfId="3" applyFont="1" applyFill="1" applyBorder="1" applyAlignment="1">
      <alignment vertical="center"/>
    </xf>
    <xf numFmtId="170" fontId="7" fillId="0" borderId="10" xfId="3" applyFont="1" applyFill="1" applyBorder="1" applyAlignment="1">
      <alignment vertical="center"/>
    </xf>
    <xf numFmtId="170" fontId="5" fillId="0" borderId="25" xfId="3" applyFont="1" applyFill="1" applyBorder="1" applyAlignment="1">
      <alignment vertical="center"/>
    </xf>
    <xf numFmtId="170" fontId="7" fillId="0" borderId="25" xfId="3" applyFont="1" applyFill="1" applyBorder="1" applyAlignment="1">
      <alignment vertical="center"/>
    </xf>
    <xf numFmtId="169" fontId="7" fillId="0" borderId="11" xfId="2" applyNumberFormat="1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169" fontId="7" fillId="0" borderId="1" xfId="2" applyNumberFormat="1" applyFont="1" applyBorder="1" applyAlignment="1" applyProtection="1">
      <alignment vertical="center"/>
      <protection locked="0"/>
    </xf>
    <xf numFmtId="37" fontId="5" fillId="0" borderId="9" xfId="5" applyFont="1" applyBorder="1" applyAlignment="1">
      <alignment vertical="center"/>
    </xf>
    <xf numFmtId="174" fontId="5" fillId="0" borderId="21" xfId="3" applyNumberFormat="1" applyFont="1" applyFill="1" applyBorder="1" applyAlignment="1" applyProtection="1">
      <alignment vertical="center"/>
    </xf>
    <xf numFmtId="174" fontId="7" fillId="0" borderId="9" xfId="3" applyNumberFormat="1" applyFont="1" applyBorder="1" applyAlignment="1" applyProtection="1">
      <alignment vertical="center"/>
    </xf>
    <xf numFmtId="174" fontId="5" fillId="0" borderId="22" xfId="3" applyNumberFormat="1" applyFont="1" applyBorder="1" applyAlignment="1" applyProtection="1">
      <alignment vertical="center"/>
    </xf>
    <xf numFmtId="37" fontId="5" fillId="0" borderId="27" xfId="3" applyNumberFormat="1" applyFont="1" applyBorder="1" applyAlignment="1" applyProtection="1">
      <alignment vertical="center"/>
    </xf>
    <xf numFmtId="37" fontId="5" fillId="0" borderId="8" xfId="3" applyNumberFormat="1" applyFont="1" applyBorder="1" applyAlignment="1" applyProtection="1">
      <alignment vertical="center"/>
    </xf>
    <xf numFmtId="170" fontId="5" fillId="0" borderId="27" xfId="3" applyFont="1" applyBorder="1" applyAlignment="1">
      <alignment vertical="center"/>
    </xf>
    <xf numFmtId="170" fontId="5" fillId="0" borderId="10" xfId="3" applyFont="1" applyBorder="1" applyAlignment="1">
      <alignment vertical="center"/>
    </xf>
    <xf numFmtId="170" fontId="5" fillId="0" borderId="25" xfId="3" applyFont="1" applyBorder="1" applyAlignment="1">
      <alignment horizontal="left" vertical="center"/>
    </xf>
    <xf numFmtId="37" fontId="7" fillId="0" borderId="0" xfId="3" applyNumberFormat="1" applyFont="1" applyBorder="1" applyAlignment="1" applyProtection="1">
      <alignment vertical="center"/>
    </xf>
    <xf numFmtId="37" fontId="5" fillId="0" borderId="22" xfId="3" applyNumberFormat="1" applyFont="1" applyBorder="1" applyAlignment="1" applyProtection="1">
      <alignment vertical="center"/>
    </xf>
    <xf numFmtId="37" fontId="7" fillId="0" borderId="13" xfId="3" applyNumberFormat="1" applyFont="1" applyBorder="1" applyAlignment="1" applyProtection="1">
      <alignment vertical="center"/>
    </xf>
    <xf numFmtId="37" fontId="7" fillId="0" borderId="0" xfId="3" applyNumberFormat="1" applyFont="1" applyFill="1" applyBorder="1" applyAlignment="1" applyProtection="1">
      <alignment vertical="center"/>
    </xf>
    <xf numFmtId="170" fontId="7" fillId="0" borderId="15" xfId="3" applyFont="1" applyFill="1" applyBorder="1" applyAlignment="1">
      <alignment vertical="center"/>
    </xf>
    <xf numFmtId="170" fontId="7" fillId="0" borderId="16" xfId="3" applyFont="1" applyFill="1" applyBorder="1" applyAlignment="1">
      <alignment vertical="center"/>
    </xf>
    <xf numFmtId="170" fontId="5" fillId="0" borderId="16" xfId="3" applyFont="1" applyFill="1" applyBorder="1" applyAlignment="1">
      <alignment vertical="center"/>
    </xf>
    <xf numFmtId="170" fontId="5" fillId="0" borderId="17" xfId="3" applyFont="1" applyFill="1" applyBorder="1" applyAlignment="1">
      <alignment vertical="center"/>
    </xf>
    <xf numFmtId="170" fontId="6" fillId="0" borderId="15" xfId="3" applyFont="1" applyFill="1" applyBorder="1" applyAlignment="1">
      <alignment vertical="center"/>
    </xf>
    <xf numFmtId="170" fontId="6" fillId="0" borderId="16" xfId="3" applyFont="1" applyFill="1" applyBorder="1" applyAlignment="1">
      <alignment vertical="center"/>
    </xf>
    <xf numFmtId="4" fontId="6" fillId="0" borderId="16" xfId="2" applyNumberFormat="1" applyFont="1" applyFill="1" applyBorder="1" applyAlignment="1">
      <alignment vertical="center"/>
    </xf>
    <xf numFmtId="4" fontId="6" fillId="0" borderId="16" xfId="3" applyNumberFormat="1" applyFont="1" applyFill="1" applyBorder="1" applyAlignment="1">
      <alignment vertical="center"/>
    </xf>
    <xf numFmtId="4" fontId="26" fillId="0" borderId="16" xfId="2" applyNumberFormat="1" applyFont="1" applyFill="1" applyBorder="1" applyAlignment="1" applyProtection="1">
      <alignment vertical="center"/>
    </xf>
    <xf numFmtId="170" fontId="6" fillId="0" borderId="0" xfId="3" applyFont="1" applyFill="1" applyBorder="1" applyAlignment="1">
      <alignment vertical="center"/>
    </xf>
    <xf numFmtId="170" fontId="6" fillId="0" borderId="1" xfId="3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center"/>
    </xf>
    <xf numFmtId="4" fontId="6" fillId="0" borderId="0" xfId="3" applyNumberFormat="1" applyFont="1" applyFill="1" applyBorder="1" applyAlignment="1">
      <alignment vertical="center"/>
    </xf>
    <xf numFmtId="4" fontId="26" fillId="0" borderId="0" xfId="2" applyNumberFormat="1" applyFont="1" applyFill="1" applyBorder="1" applyAlignment="1" applyProtection="1">
      <alignment vertical="center"/>
    </xf>
    <xf numFmtId="0" fontId="6" fillId="0" borderId="1" xfId="0" applyFont="1" applyBorder="1" applyAlignment="1"/>
    <xf numFmtId="170" fontId="7" fillId="0" borderId="0" xfId="3" applyFont="1" applyFill="1" applyBorder="1" applyAlignment="1">
      <alignment vertical="center"/>
    </xf>
    <xf numFmtId="175" fontId="7" fillId="0" borderId="0" xfId="2" applyNumberFormat="1" applyFont="1" applyBorder="1" applyAlignment="1" applyProtection="1">
      <alignment vertical="center"/>
      <protection locked="0"/>
    </xf>
    <xf numFmtId="170" fontId="5" fillId="0" borderId="3" xfId="3" applyFont="1" applyBorder="1" applyAlignment="1">
      <alignment vertical="center"/>
    </xf>
    <xf numFmtId="170" fontId="5" fillId="0" borderId="4" xfId="3" applyFont="1" applyBorder="1" applyAlignment="1">
      <alignment vertical="center"/>
    </xf>
    <xf numFmtId="4" fontId="6" fillId="0" borderId="4" xfId="2" applyNumberFormat="1" applyFont="1" applyBorder="1" applyAlignment="1" applyProtection="1">
      <alignment horizontal="right" vertical="center"/>
      <protection locked="0"/>
    </xf>
    <xf numFmtId="4" fontId="5" fillId="0" borderId="4" xfId="2" applyNumberFormat="1" applyFont="1" applyBorder="1" applyAlignment="1">
      <alignment vertical="center"/>
    </xf>
    <xf numFmtId="4" fontId="6" fillId="0" borderId="11" xfId="2" applyNumberFormat="1" applyFont="1" applyBorder="1" applyAlignment="1" applyProtection="1">
      <alignment horizontal="right" vertical="center"/>
      <protection locked="0"/>
    </xf>
    <xf numFmtId="4" fontId="5" fillId="0" borderId="0" xfId="2" applyNumberFormat="1" applyFont="1" applyBorder="1" applyAlignment="1">
      <alignment vertical="center"/>
    </xf>
    <xf numFmtId="4" fontId="5" fillId="0" borderId="0" xfId="3" applyNumberFormat="1" applyFont="1" applyFill="1" applyBorder="1" applyAlignment="1">
      <alignment vertical="center"/>
    </xf>
    <xf numFmtId="3" fontId="5" fillId="0" borderId="0" xfId="3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vertical="center"/>
    </xf>
    <xf numFmtId="166" fontId="5" fillId="0" borderId="0" xfId="3" applyNumberFormat="1" applyFont="1" applyBorder="1" applyAlignment="1">
      <alignment vertical="center"/>
    </xf>
    <xf numFmtId="166" fontId="5" fillId="0" borderId="0" xfId="3" applyNumberFormat="1" applyFont="1" applyFill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" fontId="6" fillId="0" borderId="0" xfId="3" applyNumberFormat="1" applyFont="1" applyFill="1" applyBorder="1" applyAlignment="1">
      <alignment horizontal="center" vertical="center" wrapText="1"/>
    </xf>
    <xf numFmtId="175" fontId="5" fillId="0" borderId="12" xfId="2" applyNumberFormat="1" applyFont="1" applyBorder="1" applyAlignment="1" applyProtection="1">
      <alignment vertical="center"/>
      <protection locked="0"/>
    </xf>
    <xf numFmtId="175" fontId="5" fillId="0" borderId="23" xfId="2" applyNumberFormat="1" applyFont="1" applyBorder="1" applyAlignment="1" applyProtection="1">
      <alignment vertical="center"/>
      <protection locked="0"/>
    </xf>
    <xf numFmtId="0" fontId="2" fillId="0" borderId="0" xfId="0" applyFont="1" applyFill="1"/>
    <xf numFmtId="166" fontId="2" fillId="0" borderId="0" xfId="0" applyNumberFormat="1" applyFont="1" applyBorder="1"/>
    <xf numFmtId="0" fontId="2" fillId="3" borderId="0" xfId="0" applyFont="1" applyFill="1" applyBorder="1" applyAlignment="1">
      <alignment horizontal="center"/>
    </xf>
    <xf numFmtId="10" fontId="5" fillId="0" borderId="0" xfId="6" applyNumberFormat="1" applyFont="1" applyBorder="1" applyAlignment="1">
      <alignment vertical="center"/>
    </xf>
    <xf numFmtId="176" fontId="5" fillId="0" borderId="0" xfId="6" applyNumberFormat="1" applyFont="1" applyBorder="1" applyAlignment="1">
      <alignment vertical="center"/>
    </xf>
    <xf numFmtId="10" fontId="7" fillId="0" borderId="0" xfId="6" applyNumberFormat="1" applyFont="1" applyFill="1" applyBorder="1" applyAlignment="1" applyProtection="1">
      <alignment vertical="center"/>
    </xf>
    <xf numFmtId="177" fontId="5" fillId="0" borderId="0" xfId="6" applyNumberFormat="1" applyFont="1" applyBorder="1" applyAlignment="1">
      <alignment vertical="center"/>
    </xf>
    <xf numFmtId="169" fontId="7" fillId="0" borderId="8" xfId="2" applyNumberFormat="1" applyFont="1" applyFill="1" applyBorder="1" applyAlignment="1" applyProtection="1">
      <alignment vertical="center"/>
      <protection locked="0"/>
    </xf>
    <xf numFmtId="169" fontId="5" fillId="0" borderId="8" xfId="2" applyNumberFormat="1" applyFont="1" applyFill="1" applyBorder="1" applyAlignment="1" applyProtection="1">
      <alignment vertical="center"/>
      <protection locked="0"/>
    </xf>
    <xf numFmtId="169" fontId="5" fillId="0" borderId="9" xfId="3" applyNumberFormat="1" applyFont="1" applyFill="1" applyBorder="1" applyAlignment="1" applyProtection="1">
      <alignment vertical="center"/>
    </xf>
    <xf numFmtId="169" fontId="5" fillId="0" borderId="5" xfId="2" applyNumberFormat="1" applyFont="1" applyFill="1" applyBorder="1" applyAlignment="1" applyProtection="1">
      <alignment vertical="center"/>
      <protection locked="0"/>
    </xf>
    <xf numFmtId="169" fontId="20" fillId="0" borderId="8" xfId="2" applyNumberFormat="1" applyFont="1" applyFill="1" applyBorder="1" applyAlignment="1" applyProtection="1">
      <alignment vertical="center"/>
      <protection locked="0"/>
    </xf>
    <xf numFmtId="169" fontId="7" fillId="0" borderId="5" xfId="2" applyNumberFormat="1" applyFont="1" applyFill="1" applyBorder="1" applyAlignment="1" applyProtection="1">
      <alignment vertical="center"/>
      <protection locked="0"/>
    </xf>
    <xf numFmtId="171" fontId="7" fillId="0" borderId="8" xfId="2" applyNumberFormat="1" applyFont="1" applyFill="1" applyBorder="1" applyAlignment="1" applyProtection="1">
      <alignment vertical="center"/>
      <protection locked="0"/>
    </xf>
    <xf numFmtId="169" fontId="7" fillId="0" borderId="1" xfId="3" applyNumberFormat="1" applyFont="1" applyFill="1" applyBorder="1" applyAlignment="1">
      <alignment vertical="center"/>
    </xf>
    <xf numFmtId="4" fontId="5" fillId="0" borderId="5" xfId="2" applyNumberFormat="1" applyFont="1" applyFill="1" applyBorder="1" applyAlignment="1">
      <alignment vertical="center"/>
    </xf>
    <xf numFmtId="171" fontId="5" fillId="0" borderId="8" xfId="2" applyNumberFormat="1" applyFont="1" applyFill="1" applyBorder="1" applyAlignment="1" applyProtection="1">
      <alignment vertical="center"/>
      <protection locked="0"/>
    </xf>
    <xf numFmtId="169" fontId="5" fillId="0" borderId="5" xfId="2" applyNumberFormat="1" applyFont="1" applyFill="1" applyBorder="1" applyAlignment="1" applyProtection="1">
      <alignment vertical="center"/>
    </xf>
    <xf numFmtId="169" fontId="5" fillId="0" borderId="8" xfId="2" applyNumberFormat="1" applyFont="1" applyFill="1" applyBorder="1" applyAlignment="1">
      <alignment vertical="center"/>
    </xf>
    <xf numFmtId="169" fontId="5" fillId="0" borderId="5" xfId="2" applyNumberFormat="1" applyFont="1" applyFill="1" applyBorder="1" applyAlignment="1">
      <alignment vertical="center"/>
    </xf>
    <xf numFmtId="169" fontId="5" fillId="0" borderId="12" xfId="2" applyNumberFormat="1" applyFont="1" applyFill="1" applyBorder="1" applyAlignment="1" applyProtection="1">
      <alignment vertical="center"/>
      <protection locked="0"/>
    </xf>
    <xf numFmtId="169" fontId="5" fillId="0" borderId="13" xfId="2" applyNumberFormat="1" applyFont="1" applyFill="1" applyBorder="1" applyAlignment="1" applyProtection="1">
      <alignment vertical="center"/>
      <protection locked="0"/>
    </xf>
    <xf numFmtId="169" fontId="5" fillId="0" borderId="10" xfId="3" applyNumberFormat="1" applyFont="1" applyFill="1" applyBorder="1" applyAlignment="1" applyProtection="1">
      <alignment vertical="center"/>
    </xf>
    <xf numFmtId="169" fontId="7" fillId="0" borderId="14" xfId="2" applyNumberFormat="1" applyFont="1" applyFill="1" applyBorder="1" applyAlignment="1" applyProtection="1">
      <alignment vertical="center"/>
      <protection locked="0"/>
    </xf>
    <xf numFmtId="169" fontId="5" fillId="0" borderId="19" xfId="3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 vertical="top"/>
    </xf>
    <xf numFmtId="170" fontId="5" fillId="0" borderId="20" xfId="3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170" fontId="5" fillId="0" borderId="21" xfId="3" applyFont="1" applyBorder="1" applyAlignment="1">
      <alignment vertical="center" wrapText="1"/>
    </xf>
    <xf numFmtId="170" fontId="5" fillId="0" borderId="22" xfId="3" applyFont="1" applyBorder="1" applyAlignment="1">
      <alignment vertical="center" wrapText="1"/>
    </xf>
    <xf numFmtId="4" fontId="6" fillId="0" borderId="9" xfId="3" applyNumberFormat="1" applyFont="1" applyFill="1" applyBorder="1" applyAlignment="1">
      <alignment horizontal="center" vertical="center" wrapText="1"/>
    </xf>
    <xf numFmtId="4" fontId="6" fillId="0" borderId="21" xfId="3" applyNumberFormat="1" applyFont="1" applyFill="1" applyBorder="1" applyAlignment="1">
      <alignment horizontal="center" vertical="center" wrapText="1"/>
    </xf>
    <xf numFmtId="4" fontId="6" fillId="0" borderId="22" xfId="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8" xfId="0" applyFont="1" applyBorder="1" applyAlignment="1">
      <alignment vertical="center"/>
    </xf>
  </cellXfs>
  <cellStyles count="7">
    <cellStyle name="Dezimal_La2000" xfId="2" xr:uid="{00000000-0005-0000-0000-000000000000}"/>
    <cellStyle name="Komma" xfId="1" builtinId="3"/>
    <cellStyle name="Prozent" xfId="6" builtinId="5"/>
    <cellStyle name="Standard" xfId="0" builtinId="0"/>
    <cellStyle name="Standard_f" xfId="3" xr:uid="{00000000-0005-0000-0000-000004000000}"/>
    <cellStyle name="Standard_La2000" xfId="4" xr:uid="{00000000-0005-0000-0000-000005000000}"/>
    <cellStyle name="Standard_OE2000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12</xdr:col>
      <xdr:colOff>551857</xdr:colOff>
      <xdr:row>28</xdr:row>
      <xdr:rowOff>152214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4000500"/>
          <a:ext cx="4742857" cy="1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D18"/>
  <sheetViews>
    <sheetView tabSelected="1" workbookViewId="0">
      <selection activeCell="B7" sqref="B7"/>
    </sheetView>
  </sheetViews>
  <sheetFormatPr baseColWidth="10" defaultRowHeight="15"/>
  <cols>
    <col min="1" max="1" width="11" style="1"/>
    <col min="2" max="2" width="94.625" style="1" bestFit="1" customWidth="1"/>
    <col min="3" max="3" width="21.875" style="1" customWidth="1"/>
    <col min="4" max="4" width="64.25" style="1" bestFit="1" customWidth="1"/>
    <col min="5" max="16384" width="11" style="1"/>
  </cols>
  <sheetData>
    <row r="1" spans="1:4">
      <c r="A1" s="2" t="s">
        <v>11</v>
      </c>
      <c r="B1" s="2" t="s">
        <v>12</v>
      </c>
      <c r="C1" s="2" t="s">
        <v>13</v>
      </c>
      <c r="D1" s="2" t="s">
        <v>14</v>
      </c>
    </row>
    <row r="2" spans="1:4">
      <c r="A2" s="1" t="s">
        <v>279</v>
      </c>
      <c r="B2" s="1" t="s">
        <v>296</v>
      </c>
      <c r="D2" s="1" t="s">
        <v>298</v>
      </c>
    </row>
    <row r="3" spans="1:4">
      <c r="A3" s="1" t="s">
        <v>280</v>
      </c>
      <c r="B3" s="1" t="s">
        <v>322</v>
      </c>
      <c r="D3" s="1" t="s">
        <v>298</v>
      </c>
    </row>
    <row r="4" spans="1:4">
      <c r="A4" s="1" t="s">
        <v>281</v>
      </c>
      <c r="B4" s="1" t="s">
        <v>297</v>
      </c>
      <c r="D4" s="1" t="s">
        <v>324</v>
      </c>
    </row>
    <row r="5" spans="1:4">
      <c r="A5" s="1" t="s">
        <v>282</v>
      </c>
      <c r="B5" s="1" t="s">
        <v>299</v>
      </c>
      <c r="D5" s="1" t="s">
        <v>300</v>
      </c>
    </row>
    <row r="6" spans="1:4">
      <c r="A6" s="1" t="s">
        <v>283</v>
      </c>
      <c r="B6" s="1" t="s">
        <v>301</v>
      </c>
      <c r="D6" s="1" t="s">
        <v>300</v>
      </c>
    </row>
    <row r="7" spans="1:4">
      <c r="A7" s="1" t="s">
        <v>284</v>
      </c>
      <c r="B7" s="1" t="s">
        <v>388</v>
      </c>
      <c r="D7" s="1" t="s">
        <v>302</v>
      </c>
    </row>
    <row r="8" spans="1:4">
      <c r="A8" s="1" t="s">
        <v>285</v>
      </c>
      <c r="B8" s="1" t="s">
        <v>389</v>
      </c>
      <c r="D8" s="1" t="s">
        <v>303</v>
      </c>
    </row>
    <row r="9" spans="1:4">
      <c r="A9" s="1" t="s">
        <v>286</v>
      </c>
      <c r="B9" s="1" t="s">
        <v>304</v>
      </c>
      <c r="D9" s="1" t="s">
        <v>305</v>
      </c>
    </row>
    <row r="10" spans="1:4">
      <c r="A10" s="1" t="s">
        <v>287</v>
      </c>
      <c r="B10" s="1" t="s">
        <v>306</v>
      </c>
      <c r="D10" s="1" t="s">
        <v>305</v>
      </c>
    </row>
    <row r="11" spans="1:4">
      <c r="A11" s="1" t="s">
        <v>288</v>
      </c>
      <c r="B11" s="1" t="s">
        <v>307</v>
      </c>
      <c r="D11" s="1" t="s">
        <v>308</v>
      </c>
    </row>
    <row r="12" spans="1:4">
      <c r="A12" s="1" t="s">
        <v>289</v>
      </c>
      <c r="B12" s="1" t="s">
        <v>309</v>
      </c>
      <c r="D12" s="1" t="s">
        <v>305</v>
      </c>
    </row>
    <row r="13" spans="1:4">
      <c r="A13" s="1" t="s">
        <v>290</v>
      </c>
      <c r="B13" s="1" t="s">
        <v>378</v>
      </c>
      <c r="D13" s="1" t="s">
        <v>305</v>
      </c>
    </row>
    <row r="14" spans="1:4">
      <c r="A14" s="1" t="s">
        <v>291</v>
      </c>
      <c r="B14" s="1" t="s">
        <v>218</v>
      </c>
      <c r="D14" s="1" t="s">
        <v>305</v>
      </c>
    </row>
    <row r="15" spans="1:4">
      <c r="A15" s="1" t="s">
        <v>292</v>
      </c>
      <c r="B15" s="1" t="s">
        <v>386</v>
      </c>
      <c r="D15" s="1" t="s">
        <v>305</v>
      </c>
    </row>
    <row r="16" spans="1:4">
      <c r="A16" s="1" t="s">
        <v>293</v>
      </c>
      <c r="B16" s="1" t="s">
        <v>310</v>
      </c>
      <c r="D16" s="1" t="s">
        <v>305</v>
      </c>
    </row>
    <row r="17" spans="1:4">
      <c r="A17" s="1" t="s">
        <v>294</v>
      </c>
      <c r="B17" s="1" t="s">
        <v>311</v>
      </c>
      <c r="D17" s="1" t="s">
        <v>312</v>
      </c>
    </row>
    <row r="18" spans="1:4">
      <c r="A18" s="1" t="s">
        <v>295</v>
      </c>
      <c r="B18" s="1" t="s">
        <v>390</v>
      </c>
      <c r="D18" s="1" t="s">
        <v>313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D31"/>
  <sheetViews>
    <sheetView workbookViewId="0">
      <selection activeCell="E4" sqref="E4"/>
    </sheetView>
  </sheetViews>
  <sheetFormatPr baseColWidth="10" defaultRowHeight="15"/>
  <cols>
    <col min="1" max="2" width="10.125" style="3" customWidth="1"/>
    <col min="3" max="4" width="16.75" style="3" customWidth="1"/>
    <col min="5" max="16384" width="11" style="3"/>
  </cols>
  <sheetData>
    <row r="1" spans="1:4">
      <c r="A1" s="3" t="s">
        <v>373</v>
      </c>
    </row>
    <row r="3" spans="1:4">
      <c r="A3" s="7" t="s">
        <v>15</v>
      </c>
      <c r="B3" s="7" t="s">
        <v>9</v>
      </c>
      <c r="C3" s="7" t="s">
        <v>33</v>
      </c>
      <c r="D3" s="7" t="s">
        <v>175</v>
      </c>
    </row>
    <row r="4" spans="1:4">
      <c r="A4" s="6"/>
      <c r="B4" s="6"/>
      <c r="C4" s="7" t="s">
        <v>70</v>
      </c>
      <c r="D4" s="7" t="s">
        <v>70</v>
      </c>
    </row>
    <row r="5" spans="1:4">
      <c r="A5" s="6">
        <v>1997</v>
      </c>
      <c r="B5" s="3">
        <v>10</v>
      </c>
      <c r="D5" s="19">
        <v>7609.06</v>
      </c>
    </row>
    <row r="6" spans="1:4">
      <c r="A6" s="6">
        <v>1998</v>
      </c>
      <c r="B6" s="9">
        <v>10</v>
      </c>
      <c r="C6" s="9"/>
      <c r="D6" s="20">
        <v>6474.47</v>
      </c>
    </row>
    <row r="7" spans="1:4">
      <c r="A7" s="6">
        <v>1999</v>
      </c>
      <c r="B7" s="3">
        <v>12</v>
      </c>
      <c r="D7" s="19">
        <v>9080.9699999999993</v>
      </c>
    </row>
    <row r="8" spans="1:4">
      <c r="A8" s="6">
        <v>2000</v>
      </c>
      <c r="B8" s="9">
        <v>15</v>
      </c>
      <c r="C8" s="20">
        <v>4403.97</v>
      </c>
      <c r="D8" s="20">
        <v>17390.25</v>
      </c>
    </row>
    <row r="9" spans="1:4">
      <c r="A9" s="29" t="s">
        <v>176</v>
      </c>
      <c r="B9" s="3">
        <v>10</v>
      </c>
      <c r="C9" s="19">
        <v>2950.49</v>
      </c>
      <c r="D9" s="19">
        <v>9922.5300000000007</v>
      </c>
    </row>
    <row r="10" spans="1:4">
      <c r="A10" s="29" t="s">
        <v>177</v>
      </c>
      <c r="B10" s="9">
        <v>17</v>
      </c>
      <c r="C10" s="20">
        <v>5943.92</v>
      </c>
      <c r="D10" s="20">
        <v>19699.66</v>
      </c>
    </row>
    <row r="11" spans="1:4">
      <c r="A11" s="6">
        <v>2003</v>
      </c>
      <c r="B11" s="3">
        <v>9</v>
      </c>
      <c r="C11" s="19">
        <v>2746.98</v>
      </c>
      <c r="D11" s="19">
        <v>10711.38</v>
      </c>
    </row>
    <row r="12" spans="1:4">
      <c r="A12" s="6">
        <v>2004</v>
      </c>
      <c r="B12" s="9">
        <v>14</v>
      </c>
      <c r="C12" s="20">
        <v>4151.13</v>
      </c>
      <c r="D12" s="20">
        <v>12425.4</v>
      </c>
    </row>
    <row r="13" spans="1:4">
      <c r="A13" s="6">
        <v>2005</v>
      </c>
      <c r="B13" s="3">
        <v>10</v>
      </c>
      <c r="C13" s="19">
        <v>3250.46</v>
      </c>
      <c r="D13" s="19">
        <v>11486.79</v>
      </c>
    </row>
    <row r="14" spans="1:4">
      <c r="A14" s="6">
        <v>2006</v>
      </c>
      <c r="B14" s="9">
        <v>15</v>
      </c>
      <c r="C14" s="20">
        <v>4071.65</v>
      </c>
      <c r="D14" s="20">
        <v>14492.2</v>
      </c>
    </row>
    <row r="15" spans="1:4">
      <c r="A15" s="6">
        <v>2007</v>
      </c>
      <c r="B15" s="3">
        <v>15</v>
      </c>
      <c r="C15" s="19">
        <v>6330.4</v>
      </c>
      <c r="D15" s="19">
        <v>21624.63</v>
      </c>
    </row>
    <row r="16" spans="1:4">
      <c r="A16" s="6">
        <v>2008</v>
      </c>
      <c r="B16" s="9">
        <v>19</v>
      </c>
      <c r="C16" s="20">
        <v>6116.46</v>
      </c>
      <c r="D16" s="20">
        <v>20194.22</v>
      </c>
    </row>
    <row r="17" spans="1:4">
      <c r="A17" s="6">
        <v>2009</v>
      </c>
      <c r="B17" s="3">
        <v>17</v>
      </c>
      <c r="C17" s="19">
        <v>4365.25</v>
      </c>
      <c r="D17" s="19">
        <v>15634.4</v>
      </c>
    </row>
    <row r="18" spans="1:4">
      <c r="A18" s="6">
        <v>2010</v>
      </c>
      <c r="B18" s="9">
        <v>11</v>
      </c>
      <c r="C18" s="20">
        <v>9853.8799999999992</v>
      </c>
      <c r="D18" s="20">
        <v>32846.25</v>
      </c>
    </row>
    <row r="19" spans="1:4">
      <c r="A19" s="6">
        <v>2011</v>
      </c>
      <c r="B19" s="3">
        <v>12</v>
      </c>
      <c r="C19" s="19">
        <v>9955.6200000000008</v>
      </c>
      <c r="D19" s="19">
        <v>33146.25</v>
      </c>
    </row>
    <row r="20" spans="1:4">
      <c r="A20" s="6">
        <v>2012</v>
      </c>
      <c r="B20" s="9">
        <v>19</v>
      </c>
      <c r="C20" s="20">
        <v>9146.86</v>
      </c>
      <c r="D20" s="20">
        <v>30489.52</v>
      </c>
    </row>
    <row r="21" spans="1:4">
      <c r="A21" s="6">
        <v>2013</v>
      </c>
      <c r="B21" s="3">
        <v>16</v>
      </c>
      <c r="C21" s="19">
        <v>4790.4799999999996</v>
      </c>
      <c r="D21" s="19">
        <v>15968.27</v>
      </c>
    </row>
    <row r="22" spans="1:4">
      <c r="A22" s="6">
        <v>2014</v>
      </c>
      <c r="B22" s="9">
        <v>13</v>
      </c>
      <c r="C22" s="20">
        <v>2340.0500000000002</v>
      </c>
      <c r="D22" s="20">
        <v>7800.17</v>
      </c>
    </row>
    <row r="23" spans="1:4">
      <c r="A23" s="6">
        <v>2015</v>
      </c>
      <c r="B23" s="3">
        <v>16</v>
      </c>
      <c r="C23" s="19">
        <v>7653.32</v>
      </c>
      <c r="D23" s="19">
        <v>25511.02</v>
      </c>
    </row>
    <row r="24" spans="1:4">
      <c r="A24" s="6">
        <v>2016</v>
      </c>
      <c r="B24" s="9">
        <v>12</v>
      </c>
      <c r="C24" s="20">
        <v>2791.51</v>
      </c>
      <c r="D24" s="20">
        <v>9305.0400000000009</v>
      </c>
    </row>
    <row r="25" spans="1:4">
      <c r="A25" s="6">
        <v>2017</v>
      </c>
      <c r="B25" s="3">
        <v>12</v>
      </c>
      <c r="C25" s="19">
        <v>5403.17</v>
      </c>
      <c r="D25" s="19">
        <v>18010.62</v>
      </c>
    </row>
    <row r="26" spans="1:4">
      <c r="A26" s="10">
        <v>2018</v>
      </c>
      <c r="B26" s="10">
        <v>12</v>
      </c>
      <c r="C26" s="21">
        <f>4040.7+2079.23</f>
        <v>6119.93</v>
      </c>
      <c r="D26" s="21">
        <f>13469.01+6039.77</f>
        <v>19508.78</v>
      </c>
    </row>
    <row r="28" spans="1:4">
      <c r="A28" s="3" t="s">
        <v>178</v>
      </c>
    </row>
    <row r="29" spans="1:4">
      <c r="A29" s="3" t="s">
        <v>174</v>
      </c>
    </row>
    <row r="31" spans="1:4">
      <c r="C31" s="229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E23"/>
  <sheetViews>
    <sheetView workbookViewId="0">
      <selection activeCell="E5" sqref="E5"/>
    </sheetView>
  </sheetViews>
  <sheetFormatPr baseColWidth="10" defaultRowHeight="15"/>
  <cols>
    <col min="1" max="2" width="13.375" style="3" customWidth="1"/>
    <col min="3" max="4" width="19.5" style="3" customWidth="1"/>
    <col min="5" max="5" width="12.125" style="3" customWidth="1"/>
    <col min="6" max="16384" width="11" style="3"/>
  </cols>
  <sheetData>
    <row r="1" spans="1:5">
      <c r="A1" s="3" t="s">
        <v>374</v>
      </c>
    </row>
    <row r="3" spans="1:5">
      <c r="A3" s="7" t="s">
        <v>179</v>
      </c>
      <c r="B3" s="7" t="s">
        <v>180</v>
      </c>
      <c r="C3" s="7" t="s">
        <v>181</v>
      </c>
      <c r="D3" s="7" t="s">
        <v>182</v>
      </c>
      <c r="E3" s="7" t="s">
        <v>183</v>
      </c>
    </row>
    <row r="4" spans="1:5">
      <c r="A4" s="6" t="s">
        <v>184</v>
      </c>
      <c r="B4" s="3">
        <v>133</v>
      </c>
      <c r="C4" s="5">
        <v>15863300</v>
      </c>
      <c r="D4" s="5">
        <v>7901300</v>
      </c>
      <c r="E4" s="5">
        <v>7962000</v>
      </c>
    </row>
    <row r="5" spans="1:5">
      <c r="A5" s="6" t="s">
        <v>185</v>
      </c>
      <c r="B5" s="9">
        <v>52</v>
      </c>
      <c r="C5" s="8">
        <v>7510154</v>
      </c>
      <c r="D5" s="8">
        <v>3140554</v>
      </c>
      <c r="E5" s="8">
        <v>4369600</v>
      </c>
    </row>
    <row r="6" spans="1:5">
      <c r="A6" s="6" t="s">
        <v>186</v>
      </c>
      <c r="B6" s="3">
        <v>132</v>
      </c>
      <c r="C6" s="5">
        <v>29205751</v>
      </c>
      <c r="D6" s="5">
        <v>12874151</v>
      </c>
      <c r="E6" s="5">
        <v>16331600</v>
      </c>
    </row>
    <row r="7" spans="1:5">
      <c r="A7" s="6" t="s">
        <v>187</v>
      </c>
      <c r="B7" s="9">
        <v>70</v>
      </c>
      <c r="C7" s="8">
        <v>16957223</v>
      </c>
      <c r="D7" s="8">
        <v>9216523</v>
      </c>
      <c r="E7" s="8">
        <v>7740700</v>
      </c>
    </row>
    <row r="8" spans="1:5">
      <c r="A8" s="6" t="s">
        <v>188</v>
      </c>
      <c r="B8" s="3">
        <v>39</v>
      </c>
      <c r="C8" s="5">
        <v>7260973</v>
      </c>
      <c r="D8" s="5">
        <v>3762573</v>
      </c>
      <c r="E8" s="5">
        <v>3498400</v>
      </c>
    </row>
    <row r="9" spans="1:5">
      <c r="A9" s="6" t="s">
        <v>189</v>
      </c>
      <c r="B9" s="9">
        <v>17</v>
      </c>
      <c r="C9" s="8">
        <v>2825287</v>
      </c>
      <c r="D9" s="8">
        <v>1054287</v>
      </c>
      <c r="E9" s="8">
        <v>1771000</v>
      </c>
    </row>
    <row r="10" spans="1:5">
      <c r="A10" s="6" t="s">
        <v>190</v>
      </c>
      <c r="B10" s="3">
        <v>14</v>
      </c>
      <c r="C10" s="5">
        <v>2476805</v>
      </c>
      <c r="D10" s="5">
        <v>1101805</v>
      </c>
      <c r="E10" s="5">
        <v>1375000</v>
      </c>
    </row>
    <row r="11" spans="1:5">
      <c r="A11" s="6" t="s">
        <v>191</v>
      </c>
      <c r="B11" s="9">
        <v>19</v>
      </c>
      <c r="C11" s="8">
        <v>3645005</v>
      </c>
      <c r="D11" s="8">
        <v>1538005</v>
      </c>
      <c r="E11" s="8">
        <v>2107000</v>
      </c>
    </row>
    <row r="12" spans="1:5">
      <c r="A12" s="6" t="s">
        <v>192</v>
      </c>
      <c r="B12" s="3">
        <v>32</v>
      </c>
      <c r="C12" s="5">
        <v>7013488</v>
      </c>
      <c r="D12" s="5">
        <v>2548488</v>
      </c>
      <c r="E12" s="5">
        <v>4465000</v>
      </c>
    </row>
    <row r="13" spans="1:5">
      <c r="A13" s="6" t="s">
        <v>193</v>
      </c>
      <c r="B13" s="9">
        <v>6</v>
      </c>
      <c r="C13" s="8">
        <v>1740528</v>
      </c>
      <c r="D13" s="8">
        <v>645528</v>
      </c>
      <c r="E13" s="8">
        <v>1095000</v>
      </c>
    </row>
    <row r="14" spans="1:5">
      <c r="A14" s="6" t="s">
        <v>194</v>
      </c>
      <c r="B14" s="3">
        <v>0</v>
      </c>
      <c r="C14" s="3">
        <v>0</v>
      </c>
      <c r="D14" s="3">
        <v>0</v>
      </c>
      <c r="E14" s="3">
        <v>0</v>
      </c>
    </row>
    <row r="15" spans="1:5">
      <c r="A15" s="6" t="s">
        <v>195</v>
      </c>
      <c r="B15" s="9">
        <v>39</v>
      </c>
      <c r="C15" s="8">
        <v>6702054</v>
      </c>
      <c r="D15" s="8">
        <v>2490654</v>
      </c>
      <c r="E15" s="8">
        <v>4480400</v>
      </c>
    </row>
    <row r="16" spans="1:5">
      <c r="A16" s="6" t="s">
        <v>314</v>
      </c>
      <c r="B16" s="3">
        <v>36</v>
      </c>
      <c r="C16" s="5">
        <v>7509335</v>
      </c>
      <c r="D16" s="5">
        <v>2294635</v>
      </c>
      <c r="E16" s="5">
        <v>5214700</v>
      </c>
    </row>
    <row r="17" spans="1:5">
      <c r="A17" s="10" t="s">
        <v>320</v>
      </c>
      <c r="B17" s="10">
        <v>37</v>
      </c>
      <c r="C17" s="11">
        <v>6370000</v>
      </c>
      <c r="D17" s="11">
        <v>2099800</v>
      </c>
      <c r="E17" s="11">
        <v>3241800</v>
      </c>
    </row>
    <row r="18" spans="1:5">
      <c r="E18" s="60"/>
    </row>
    <row r="19" spans="1:5">
      <c r="A19" s="3" t="s">
        <v>196</v>
      </c>
    </row>
    <row r="23" spans="1:5">
      <c r="A23" s="28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C24"/>
  <sheetViews>
    <sheetView workbookViewId="0">
      <selection activeCell="B3" sqref="B3"/>
    </sheetView>
  </sheetViews>
  <sheetFormatPr baseColWidth="10" defaultRowHeight="15"/>
  <cols>
    <col min="1" max="1" width="8.375" style="3" customWidth="1"/>
    <col min="2" max="2" width="28.25" style="3" bestFit="1" customWidth="1"/>
    <col min="3" max="3" width="15.125" style="3" bestFit="1" customWidth="1"/>
    <col min="4" max="16384" width="11" style="3"/>
  </cols>
  <sheetData>
    <row r="1" spans="1:3">
      <c r="A1" s="3" t="s">
        <v>375</v>
      </c>
    </row>
    <row r="3" spans="1:3">
      <c r="A3" s="254"/>
      <c r="B3" s="6" t="s">
        <v>197</v>
      </c>
      <c r="C3" s="6" t="s">
        <v>198</v>
      </c>
    </row>
    <row r="4" spans="1:3">
      <c r="A4" s="254"/>
      <c r="B4" s="6" t="s">
        <v>199</v>
      </c>
      <c r="C4" s="6" t="s">
        <v>70</v>
      </c>
    </row>
    <row r="5" spans="1:3">
      <c r="A5" s="6">
        <v>1999</v>
      </c>
      <c r="B5" s="3" t="s">
        <v>200</v>
      </c>
      <c r="C5" s="19">
        <v>29677.91</v>
      </c>
    </row>
    <row r="6" spans="1:3">
      <c r="A6" s="6">
        <v>2000</v>
      </c>
      <c r="B6" s="9" t="s">
        <v>201</v>
      </c>
      <c r="C6" s="20">
        <v>78210.720000000001</v>
      </c>
    </row>
    <row r="7" spans="1:3">
      <c r="A7" s="6">
        <v>2001</v>
      </c>
      <c r="B7" s="3" t="s">
        <v>202</v>
      </c>
      <c r="C7" s="19">
        <v>81320.83</v>
      </c>
    </row>
    <row r="8" spans="1:3">
      <c r="A8" s="6">
        <v>2002</v>
      </c>
      <c r="B8" s="9" t="s">
        <v>203</v>
      </c>
      <c r="C8" s="20">
        <v>235358.01</v>
      </c>
    </row>
    <row r="9" spans="1:3">
      <c r="A9" s="6">
        <v>2003</v>
      </c>
      <c r="B9" s="3" t="s">
        <v>204</v>
      </c>
      <c r="C9" s="19">
        <v>135713.09</v>
      </c>
    </row>
    <row r="10" spans="1:3">
      <c r="A10" s="6">
        <v>2004</v>
      </c>
      <c r="B10" s="9" t="s">
        <v>200</v>
      </c>
      <c r="C10" s="20">
        <v>39908.6</v>
      </c>
    </row>
    <row r="11" spans="1:3">
      <c r="A11" s="6">
        <v>2005</v>
      </c>
      <c r="B11" s="3" t="s">
        <v>203</v>
      </c>
      <c r="C11" s="19">
        <v>103866.5</v>
      </c>
    </row>
    <row r="12" spans="1:3">
      <c r="A12" s="6">
        <v>2006</v>
      </c>
      <c r="B12" s="9" t="s">
        <v>205</v>
      </c>
      <c r="C12" s="20">
        <v>112778.68</v>
      </c>
    </row>
    <row r="13" spans="1:3">
      <c r="A13" s="6">
        <v>2007</v>
      </c>
      <c r="B13" s="3" t="s">
        <v>206</v>
      </c>
      <c r="C13" s="19">
        <v>78304.42</v>
      </c>
    </row>
    <row r="14" spans="1:3">
      <c r="A14" s="6">
        <v>2008</v>
      </c>
      <c r="B14" s="9" t="s">
        <v>203</v>
      </c>
      <c r="C14" s="20">
        <v>31739.14</v>
      </c>
    </row>
    <row r="15" spans="1:3">
      <c r="A15" s="6">
        <v>2009</v>
      </c>
      <c r="B15" s="3" t="s">
        <v>207</v>
      </c>
      <c r="C15" s="19">
        <v>56095.18</v>
      </c>
    </row>
    <row r="16" spans="1:3">
      <c r="A16" s="6">
        <v>2010</v>
      </c>
      <c r="B16" s="9" t="s">
        <v>200</v>
      </c>
      <c r="C16" s="20">
        <v>47539.79</v>
      </c>
    </row>
    <row r="17" spans="1:3">
      <c r="A17" s="6">
        <v>2011</v>
      </c>
      <c r="B17" s="3" t="s">
        <v>208</v>
      </c>
      <c r="C17" s="19">
        <v>119421.57</v>
      </c>
    </row>
    <row r="18" spans="1:3">
      <c r="A18" s="6">
        <v>2012</v>
      </c>
      <c r="B18" s="9" t="s">
        <v>209</v>
      </c>
      <c r="C18" s="20">
        <v>85290.19</v>
      </c>
    </row>
    <row r="19" spans="1:3">
      <c r="A19" s="6">
        <v>2013</v>
      </c>
      <c r="B19" s="3" t="s">
        <v>210</v>
      </c>
      <c r="C19" s="19">
        <v>62821.15</v>
      </c>
    </row>
    <row r="20" spans="1:3">
      <c r="A20" s="6">
        <v>2014</v>
      </c>
      <c r="B20" s="9" t="s">
        <v>211</v>
      </c>
      <c r="C20" s="20">
        <v>72120</v>
      </c>
    </row>
    <row r="21" spans="1:3">
      <c r="A21" s="6">
        <v>2015</v>
      </c>
      <c r="B21" s="3" t="s">
        <v>212</v>
      </c>
      <c r="C21" s="19">
        <v>28016</v>
      </c>
    </row>
    <row r="22" spans="1:3">
      <c r="A22" s="6">
        <v>2016</v>
      </c>
      <c r="B22" s="9" t="s">
        <v>213</v>
      </c>
      <c r="C22" s="20">
        <v>13000</v>
      </c>
    </row>
    <row r="23" spans="1:3">
      <c r="A23" s="6">
        <v>2017</v>
      </c>
      <c r="B23" s="28" t="s">
        <v>200</v>
      </c>
      <c r="C23" s="113">
        <v>252834</v>
      </c>
    </row>
    <row r="24" spans="1:3">
      <c r="A24" s="3" t="s">
        <v>174</v>
      </c>
    </row>
  </sheetData>
  <mergeCells count="1">
    <mergeCell ref="A3:A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47"/>
  <sheetViews>
    <sheetView zoomScale="70" zoomScaleNormal="70" workbookViewId="0">
      <selection activeCell="A40" sqref="A40"/>
    </sheetView>
  </sheetViews>
  <sheetFormatPr baseColWidth="10" defaultRowHeight="15"/>
  <cols>
    <col min="1" max="3" width="14.125" style="3" customWidth="1"/>
    <col min="4" max="16384" width="11" style="3"/>
  </cols>
  <sheetData>
    <row r="1" spans="1:7">
      <c r="A1" s="3" t="s">
        <v>377</v>
      </c>
    </row>
    <row r="3" spans="1:7">
      <c r="A3" s="6"/>
      <c r="B3" s="254">
        <v>2016</v>
      </c>
      <c r="C3" s="254"/>
      <c r="D3" s="254">
        <v>2017</v>
      </c>
      <c r="E3" s="254"/>
      <c r="F3" s="254">
        <v>2018</v>
      </c>
      <c r="G3" s="254"/>
    </row>
    <row r="4" spans="1:7">
      <c r="A4" s="6"/>
      <c r="B4" s="7" t="s">
        <v>214</v>
      </c>
      <c r="C4" s="7" t="s">
        <v>215</v>
      </c>
      <c r="D4" s="7" t="s">
        <v>214</v>
      </c>
      <c r="E4" s="7" t="s">
        <v>215</v>
      </c>
      <c r="F4" s="231" t="s">
        <v>214</v>
      </c>
      <c r="G4" s="231" t="s">
        <v>215</v>
      </c>
    </row>
    <row r="5" spans="1:7">
      <c r="A5" s="6" t="s">
        <v>216</v>
      </c>
      <c r="B5" s="19">
        <v>47412.75</v>
      </c>
      <c r="C5" s="3">
        <v>50</v>
      </c>
      <c r="D5" s="19">
        <v>28505.9</v>
      </c>
      <c r="E5" s="30">
        <v>50</v>
      </c>
      <c r="F5" s="19">
        <v>51666.239999999998</v>
      </c>
      <c r="G5" s="30">
        <v>50</v>
      </c>
    </row>
    <row r="6" spans="1:7">
      <c r="A6" s="6" t="s">
        <v>217</v>
      </c>
      <c r="B6" s="20">
        <v>47412.74</v>
      </c>
      <c r="C6" s="9">
        <v>50</v>
      </c>
      <c r="D6" s="20">
        <v>28505.89</v>
      </c>
      <c r="E6" s="31">
        <v>50</v>
      </c>
      <c r="F6" s="20">
        <v>51666.27</v>
      </c>
      <c r="G6" s="31">
        <v>50</v>
      </c>
    </row>
    <row r="7" spans="1:7">
      <c r="A7" s="10" t="s">
        <v>71</v>
      </c>
      <c r="B7" s="21">
        <v>94825.49</v>
      </c>
      <c r="C7" s="10">
        <v>100</v>
      </c>
      <c r="D7" s="21">
        <v>57011.79</v>
      </c>
      <c r="E7" s="32">
        <v>100</v>
      </c>
      <c r="F7" s="21">
        <f>SUM(F5:F6)</f>
        <v>103332.51</v>
      </c>
      <c r="G7" s="32">
        <f>SUM(G5:G6)</f>
        <v>100</v>
      </c>
    </row>
    <row r="9" spans="1:7">
      <c r="A9" s="3" t="s">
        <v>174</v>
      </c>
    </row>
    <row r="14" spans="1:7">
      <c r="A14" s="3" t="s">
        <v>379</v>
      </c>
    </row>
    <row r="16" spans="1:7">
      <c r="A16" s="6"/>
      <c r="B16" s="254">
        <v>2016</v>
      </c>
      <c r="C16" s="254"/>
      <c r="D16" s="254">
        <v>2017</v>
      </c>
      <c r="E16" s="254"/>
      <c r="F16" s="254">
        <v>2018</v>
      </c>
      <c r="G16" s="254"/>
    </row>
    <row r="17" spans="1:7">
      <c r="A17" s="6"/>
      <c r="B17" s="7" t="s">
        <v>214</v>
      </c>
      <c r="C17" s="7" t="s">
        <v>215</v>
      </c>
      <c r="D17" s="7" t="s">
        <v>214</v>
      </c>
      <c r="E17" s="7" t="s">
        <v>215</v>
      </c>
      <c r="F17" s="231" t="s">
        <v>214</v>
      </c>
      <c r="G17" s="231" t="s">
        <v>215</v>
      </c>
    </row>
    <row r="18" spans="1:7">
      <c r="A18" s="6" t="s">
        <v>216</v>
      </c>
      <c r="B18" s="19">
        <v>102826.65</v>
      </c>
      <c r="C18" s="3">
        <v>50</v>
      </c>
      <c r="D18" s="19">
        <v>103244.44</v>
      </c>
      <c r="E18" s="3">
        <v>54.02</v>
      </c>
      <c r="F18" s="19">
        <v>107316.74</v>
      </c>
      <c r="G18" s="3">
        <v>54.22</v>
      </c>
    </row>
    <row r="19" spans="1:7">
      <c r="A19" s="6" t="s">
        <v>217</v>
      </c>
      <c r="B19" s="20">
        <v>102826.65</v>
      </c>
      <c r="C19" s="9">
        <v>50</v>
      </c>
      <c r="D19" s="20">
        <v>87880.24</v>
      </c>
      <c r="E19" s="9">
        <v>45.98</v>
      </c>
      <c r="F19" s="20">
        <v>90603.71</v>
      </c>
      <c r="G19" s="9">
        <v>45.78</v>
      </c>
    </row>
    <row r="20" spans="1:7">
      <c r="A20" s="10" t="s">
        <v>71</v>
      </c>
      <c r="B20" s="21">
        <v>205653.3</v>
      </c>
      <c r="C20" s="10">
        <v>100</v>
      </c>
      <c r="D20" s="21">
        <v>191124.68</v>
      </c>
      <c r="E20" s="32">
        <v>100</v>
      </c>
      <c r="F20" s="21">
        <f>SUM(F18:F19)</f>
        <v>197920.45</v>
      </c>
      <c r="G20" s="32">
        <f>SUM(G18:G19)</f>
        <v>100</v>
      </c>
    </row>
    <row r="22" spans="1:7">
      <c r="A22" s="3" t="s">
        <v>174</v>
      </c>
    </row>
    <row r="27" spans="1:7">
      <c r="A27" s="3" t="s">
        <v>380</v>
      </c>
    </row>
    <row r="29" spans="1:7">
      <c r="A29" s="6"/>
      <c r="B29" s="254">
        <v>2016</v>
      </c>
      <c r="C29" s="254"/>
      <c r="D29" s="254">
        <v>2017</v>
      </c>
      <c r="E29" s="254"/>
      <c r="F29" s="254">
        <v>2018</v>
      </c>
      <c r="G29" s="254"/>
    </row>
    <row r="30" spans="1:7">
      <c r="A30" s="6"/>
      <c r="B30" s="7" t="s">
        <v>214</v>
      </c>
      <c r="C30" s="7" t="s">
        <v>215</v>
      </c>
      <c r="D30" s="7" t="s">
        <v>214</v>
      </c>
      <c r="E30" s="7" t="s">
        <v>215</v>
      </c>
      <c r="F30" s="231" t="s">
        <v>214</v>
      </c>
      <c r="G30" s="231" t="s">
        <v>215</v>
      </c>
    </row>
    <row r="31" spans="1:7">
      <c r="A31" s="6" t="s">
        <v>216</v>
      </c>
      <c r="B31" s="19">
        <v>59507.13</v>
      </c>
      <c r="C31" s="3">
        <v>89.55</v>
      </c>
      <c r="D31" s="19">
        <v>31087.25</v>
      </c>
      <c r="E31" s="30">
        <v>90</v>
      </c>
      <c r="F31" s="19">
        <v>71294.53</v>
      </c>
      <c r="G31" s="30">
        <v>90</v>
      </c>
    </row>
    <row r="32" spans="1:7">
      <c r="A32" s="6" t="s">
        <v>217</v>
      </c>
      <c r="B32" s="20">
        <v>6945.45</v>
      </c>
      <c r="C32" s="9">
        <v>10.45</v>
      </c>
      <c r="D32" s="20">
        <v>3454.14</v>
      </c>
      <c r="E32" s="31">
        <v>10</v>
      </c>
      <c r="F32" s="20">
        <v>7921.61</v>
      </c>
      <c r="G32" s="31">
        <v>10</v>
      </c>
    </row>
    <row r="33" spans="1:7">
      <c r="A33" s="10" t="s">
        <v>71</v>
      </c>
      <c r="B33" s="21">
        <v>66452.58</v>
      </c>
      <c r="C33" s="10">
        <v>100</v>
      </c>
      <c r="D33" s="21">
        <v>34541.39</v>
      </c>
      <c r="E33" s="32">
        <v>100</v>
      </c>
      <c r="F33" s="21">
        <f>SUM(F31:F32)</f>
        <v>79216.14</v>
      </c>
      <c r="G33" s="32">
        <f>SUM(G31:G32)</f>
        <v>100</v>
      </c>
    </row>
    <row r="35" spans="1:7">
      <c r="A35" s="3" t="s">
        <v>174</v>
      </c>
    </row>
    <row r="39" spans="1:7">
      <c r="A39" s="3" t="s">
        <v>381</v>
      </c>
    </row>
    <row r="41" spans="1:7">
      <c r="A41" s="6"/>
      <c r="B41" s="254">
        <v>2016</v>
      </c>
      <c r="C41" s="254"/>
      <c r="D41" s="254">
        <v>2017</v>
      </c>
      <c r="E41" s="254"/>
      <c r="F41" s="254">
        <v>2018</v>
      </c>
      <c r="G41" s="254"/>
    </row>
    <row r="42" spans="1:7">
      <c r="A42" s="6"/>
      <c r="B42" s="7" t="s">
        <v>214</v>
      </c>
      <c r="C42" s="7" t="s">
        <v>215</v>
      </c>
      <c r="D42" s="7" t="s">
        <v>214</v>
      </c>
      <c r="E42" s="7" t="s">
        <v>215</v>
      </c>
      <c r="F42" s="231" t="s">
        <v>214</v>
      </c>
      <c r="G42" s="231" t="s">
        <v>215</v>
      </c>
    </row>
    <row r="43" spans="1:7">
      <c r="A43" s="6" t="s">
        <v>216</v>
      </c>
      <c r="B43" s="19">
        <v>209746.53</v>
      </c>
      <c r="C43" s="3">
        <v>57.16</v>
      </c>
      <c r="D43" s="19">
        <v>162837.59</v>
      </c>
      <c r="E43" s="3">
        <v>57.61</v>
      </c>
      <c r="F43" s="19">
        <v>230277.51</v>
      </c>
      <c r="G43" s="3">
        <v>60.52</v>
      </c>
    </row>
    <row r="44" spans="1:7">
      <c r="A44" s="6" t="s">
        <v>217</v>
      </c>
      <c r="B44" s="20">
        <v>157184.84</v>
      </c>
      <c r="C44" s="9">
        <v>42.84</v>
      </c>
      <c r="D44" s="20">
        <v>119840.27</v>
      </c>
      <c r="E44" s="9">
        <v>42.39</v>
      </c>
      <c r="F44" s="20">
        <v>150191.59</v>
      </c>
      <c r="G44" s="9">
        <v>39.479999999999997</v>
      </c>
    </row>
    <row r="45" spans="1:7">
      <c r="A45" s="10" t="s">
        <v>71</v>
      </c>
      <c r="B45" s="21">
        <v>366931.37</v>
      </c>
      <c r="C45" s="10">
        <v>100</v>
      </c>
      <c r="D45" s="21">
        <v>282677.86</v>
      </c>
      <c r="E45" s="33">
        <v>100</v>
      </c>
      <c r="F45" s="21">
        <f>SUM(F43:F44)</f>
        <v>380469.1</v>
      </c>
      <c r="G45" s="33">
        <f>SUM(G43:G44)</f>
        <v>100</v>
      </c>
    </row>
    <row r="47" spans="1:7">
      <c r="A47" s="3" t="s">
        <v>174</v>
      </c>
    </row>
  </sheetData>
  <mergeCells count="12">
    <mergeCell ref="F3:G3"/>
    <mergeCell ref="F16:G16"/>
    <mergeCell ref="F29:G29"/>
    <mergeCell ref="F41:G41"/>
    <mergeCell ref="B41:C41"/>
    <mergeCell ref="D41:E41"/>
    <mergeCell ref="B3:C3"/>
    <mergeCell ref="D3:E3"/>
    <mergeCell ref="B16:C16"/>
    <mergeCell ref="D16:E16"/>
    <mergeCell ref="B29:C29"/>
    <mergeCell ref="D29:E29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N11"/>
  <sheetViews>
    <sheetView workbookViewId="0">
      <selection activeCell="D23" sqref="D23"/>
    </sheetView>
  </sheetViews>
  <sheetFormatPr baseColWidth="10" defaultRowHeight="15"/>
  <cols>
    <col min="1" max="1" width="17.375" style="3" customWidth="1"/>
    <col min="2" max="12" width="8.25" style="3" customWidth="1"/>
    <col min="13" max="16384" width="11" style="3"/>
  </cols>
  <sheetData>
    <row r="1" spans="1:14">
      <c r="A1" s="3" t="s">
        <v>376</v>
      </c>
    </row>
    <row r="3" spans="1:14">
      <c r="A3" s="6" t="s">
        <v>218</v>
      </c>
      <c r="B3" s="7">
        <v>2006</v>
      </c>
      <c r="C3" s="7">
        <v>2007</v>
      </c>
      <c r="D3" s="7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  <c r="L3" s="7">
        <v>2016</v>
      </c>
      <c r="M3" s="61">
        <v>2017</v>
      </c>
      <c r="N3" s="231">
        <v>2018</v>
      </c>
    </row>
    <row r="4" spans="1:14">
      <c r="A4" s="6" t="s">
        <v>219</v>
      </c>
      <c r="B4" s="5">
        <v>17672</v>
      </c>
      <c r="C4" s="5">
        <v>23826</v>
      </c>
      <c r="D4" s="5">
        <v>28546</v>
      </c>
      <c r="E4" s="5">
        <v>13068</v>
      </c>
      <c r="F4" s="5">
        <v>9030</v>
      </c>
      <c r="G4" s="5">
        <v>10155</v>
      </c>
      <c r="H4" s="5">
        <v>11196</v>
      </c>
      <c r="I4" s="5">
        <v>12745</v>
      </c>
      <c r="J4" s="5">
        <v>13684</v>
      </c>
      <c r="K4" s="5">
        <v>11317</v>
      </c>
      <c r="L4" s="5">
        <v>8774</v>
      </c>
      <c r="M4" s="5">
        <v>10273</v>
      </c>
      <c r="N4" s="5">
        <v>11920</v>
      </c>
    </row>
    <row r="5" spans="1:14">
      <c r="A5" s="6" t="s">
        <v>220</v>
      </c>
      <c r="B5" s="8">
        <v>2075</v>
      </c>
      <c r="C5" s="8">
        <v>1010</v>
      </c>
      <c r="D5" s="8">
        <v>1180</v>
      </c>
      <c r="E5" s="9">
        <v>125</v>
      </c>
      <c r="F5" s="9">
        <v>700</v>
      </c>
      <c r="G5" s="9">
        <v>545</v>
      </c>
      <c r="H5" s="8">
        <v>1274</v>
      </c>
      <c r="I5" s="9">
        <v>855</v>
      </c>
      <c r="J5" s="8">
        <v>1552</v>
      </c>
      <c r="K5" s="9">
        <v>235</v>
      </c>
      <c r="L5" s="9">
        <v>0</v>
      </c>
      <c r="M5" s="9">
        <v>60</v>
      </c>
      <c r="N5" s="9">
        <v>120</v>
      </c>
    </row>
    <row r="6" spans="1:14">
      <c r="A6" s="6" t="s">
        <v>221</v>
      </c>
      <c r="B6" s="5">
        <v>10793</v>
      </c>
      <c r="C6" s="5">
        <v>2590</v>
      </c>
      <c r="D6" s="5">
        <v>3577</v>
      </c>
      <c r="E6" s="5">
        <v>6825</v>
      </c>
      <c r="F6" s="5">
        <v>6576</v>
      </c>
      <c r="G6" s="5">
        <v>7056</v>
      </c>
      <c r="H6" s="3">
        <v>531</v>
      </c>
      <c r="I6" s="5">
        <v>2450</v>
      </c>
      <c r="J6" s="5">
        <v>1720</v>
      </c>
      <c r="K6" s="5">
        <v>3663</v>
      </c>
      <c r="L6" s="5">
        <v>4278</v>
      </c>
      <c r="M6" s="5">
        <v>210</v>
      </c>
      <c r="N6" s="3">
        <v>0</v>
      </c>
    </row>
    <row r="7" spans="1:14">
      <c r="A7" s="6" t="s">
        <v>222</v>
      </c>
      <c r="B7" s="9">
        <v>0</v>
      </c>
      <c r="C7" s="9">
        <v>5</v>
      </c>
      <c r="D7" s="9">
        <v>1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>
      <c r="A8" s="6" t="s">
        <v>223</v>
      </c>
      <c r="B8" s="3">
        <v>6.2</v>
      </c>
      <c r="C8" s="3">
        <v>1.44</v>
      </c>
      <c r="D8" s="34">
        <v>27334</v>
      </c>
      <c r="E8" s="3">
        <v>20.399999999999999</v>
      </c>
      <c r="F8" s="3">
        <v>14.98</v>
      </c>
      <c r="G8" s="3">
        <v>9.68</v>
      </c>
      <c r="H8" s="3">
        <v>0.87</v>
      </c>
      <c r="I8" s="3">
        <v>0.92</v>
      </c>
      <c r="J8" s="3">
        <v>1.31</v>
      </c>
      <c r="K8" s="3">
        <v>6.7</v>
      </c>
      <c r="L8" s="3">
        <v>0.5</v>
      </c>
      <c r="M8" s="3">
        <v>0.1</v>
      </c>
      <c r="N8" s="3">
        <v>0.4</v>
      </c>
    </row>
    <row r="9" spans="1:14">
      <c r="A9" s="6" t="s">
        <v>224</v>
      </c>
      <c r="B9" s="9">
        <v>2.84</v>
      </c>
      <c r="C9" s="9">
        <v>10.72</v>
      </c>
      <c r="D9" s="9">
        <v>18.98</v>
      </c>
      <c r="E9" s="9">
        <v>15.26</v>
      </c>
      <c r="F9" s="9">
        <v>5.54</v>
      </c>
      <c r="G9" s="9">
        <v>2.73</v>
      </c>
      <c r="H9" s="9">
        <v>0.9</v>
      </c>
      <c r="I9" s="9">
        <v>5.01</v>
      </c>
      <c r="J9" s="9">
        <v>7.3</v>
      </c>
      <c r="K9" s="9">
        <v>2.83</v>
      </c>
      <c r="L9" s="9">
        <v>1.45</v>
      </c>
      <c r="M9" s="9">
        <v>3.62</v>
      </c>
      <c r="N9" s="9">
        <v>3.04</v>
      </c>
    </row>
    <row r="11" spans="1:14">
      <c r="A11" s="3" t="s">
        <v>174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D36"/>
  <sheetViews>
    <sheetView workbookViewId="0">
      <selection activeCell="K8" sqref="K8"/>
    </sheetView>
  </sheetViews>
  <sheetFormatPr baseColWidth="10" defaultRowHeight="15"/>
  <cols>
    <col min="1" max="16384" width="11" style="3"/>
  </cols>
  <sheetData>
    <row r="1" spans="1:4">
      <c r="A1" s="3" t="s">
        <v>385</v>
      </c>
    </row>
    <row r="3" spans="1:4" s="35" customFormat="1" ht="30">
      <c r="A3" s="36" t="s">
        <v>15</v>
      </c>
      <c r="B3" s="37" t="s">
        <v>225</v>
      </c>
      <c r="C3" s="37" t="s">
        <v>226</v>
      </c>
      <c r="D3" s="37" t="s">
        <v>227</v>
      </c>
    </row>
    <row r="4" spans="1:4">
      <c r="A4" s="6">
        <v>1987</v>
      </c>
      <c r="B4" s="3">
        <v>1.83</v>
      </c>
      <c r="C4" s="3">
        <v>0.47</v>
      </c>
      <c r="D4" s="3">
        <v>1.36</v>
      </c>
    </row>
    <row r="5" spans="1:4">
      <c r="A5" s="6">
        <v>1988</v>
      </c>
      <c r="B5" s="9">
        <v>2.3199999999999998</v>
      </c>
      <c r="C5" s="9">
        <v>0.99</v>
      </c>
      <c r="D5" s="9">
        <v>1.33</v>
      </c>
    </row>
    <row r="6" spans="1:4">
      <c r="A6" s="6">
        <v>1989</v>
      </c>
      <c r="B6" s="3">
        <v>2.2799999999999998</v>
      </c>
      <c r="C6" s="3">
        <v>1.06</v>
      </c>
      <c r="D6" s="3">
        <v>1.21</v>
      </c>
    </row>
    <row r="7" spans="1:4">
      <c r="A7" s="6">
        <v>1990</v>
      </c>
      <c r="B7" s="9">
        <v>3.15</v>
      </c>
      <c r="C7" s="9">
        <v>1.36</v>
      </c>
      <c r="D7" s="9">
        <v>1.79</v>
      </c>
    </row>
    <row r="8" spans="1:4">
      <c r="A8" s="6">
        <v>1991</v>
      </c>
      <c r="B8" s="3">
        <v>3.56</v>
      </c>
      <c r="C8" s="3">
        <v>1.54</v>
      </c>
      <c r="D8" s="3">
        <v>2.02</v>
      </c>
    </row>
    <row r="9" spans="1:4">
      <c r="A9" s="6">
        <v>1992</v>
      </c>
      <c r="B9" s="9">
        <v>5.38</v>
      </c>
      <c r="C9" s="9">
        <v>1.91</v>
      </c>
      <c r="D9" s="9">
        <v>3.47</v>
      </c>
    </row>
    <row r="10" spans="1:4">
      <c r="A10" s="6">
        <v>1993</v>
      </c>
      <c r="B10" s="3">
        <v>5.62</v>
      </c>
      <c r="C10" s="3">
        <v>1.91</v>
      </c>
      <c r="D10" s="3">
        <v>3.71</v>
      </c>
    </row>
    <row r="11" spans="1:4">
      <c r="A11" s="6">
        <v>1994</v>
      </c>
      <c r="B11" s="9">
        <v>5.46</v>
      </c>
      <c r="C11" s="9">
        <v>2.2799999999999998</v>
      </c>
      <c r="D11" s="9">
        <v>3.19</v>
      </c>
    </row>
    <row r="12" spans="1:4">
      <c r="A12" s="6">
        <v>1995</v>
      </c>
      <c r="B12" s="3">
        <v>5.36</v>
      </c>
      <c r="C12" s="3">
        <v>2.19</v>
      </c>
      <c r="D12" s="3">
        <v>3.18</v>
      </c>
    </row>
    <row r="13" spans="1:4">
      <c r="A13" s="6">
        <v>1996</v>
      </c>
      <c r="B13" s="9">
        <v>6.04</v>
      </c>
      <c r="C13" s="9">
        <v>2.34</v>
      </c>
      <c r="D13" s="9">
        <v>3.7</v>
      </c>
    </row>
    <row r="14" spans="1:4">
      <c r="A14" s="6">
        <v>1997</v>
      </c>
      <c r="B14" s="3">
        <v>8.01</v>
      </c>
      <c r="C14" s="3">
        <v>2.76</v>
      </c>
      <c r="D14" s="3">
        <v>5.25</v>
      </c>
    </row>
    <row r="15" spans="1:4">
      <c r="A15" s="6">
        <v>1998</v>
      </c>
      <c r="B15" s="9">
        <v>7.07</v>
      </c>
      <c r="C15" s="9">
        <v>2.98</v>
      </c>
      <c r="D15" s="9">
        <v>4.08</v>
      </c>
    </row>
    <row r="16" spans="1:4">
      <c r="A16" s="6">
        <v>1999</v>
      </c>
      <c r="B16" s="3">
        <v>8.32</v>
      </c>
      <c r="C16" s="3">
        <v>3.27</v>
      </c>
      <c r="D16" s="3">
        <v>5.05</v>
      </c>
    </row>
    <row r="17" spans="1:4">
      <c r="A17" s="6">
        <v>2000</v>
      </c>
      <c r="B17" s="9">
        <v>8.7100000000000009</v>
      </c>
      <c r="C17" s="9">
        <v>3.72</v>
      </c>
      <c r="D17" s="9">
        <v>4.99</v>
      </c>
    </row>
    <row r="18" spans="1:4">
      <c r="A18" s="6">
        <v>2001</v>
      </c>
      <c r="B18" s="3">
        <v>9.81</v>
      </c>
      <c r="C18" s="3">
        <v>3.66</v>
      </c>
      <c r="D18" s="3">
        <v>6.2</v>
      </c>
    </row>
    <row r="19" spans="1:4">
      <c r="A19" s="6">
        <v>2002</v>
      </c>
      <c r="B19" s="9">
        <v>8.6199999999999992</v>
      </c>
      <c r="C19" s="9">
        <v>3.49</v>
      </c>
      <c r="D19" s="9">
        <v>5.13</v>
      </c>
    </row>
    <row r="20" spans="1:4">
      <c r="A20" s="6">
        <v>2003</v>
      </c>
      <c r="B20" s="3">
        <v>8.52</v>
      </c>
      <c r="C20" s="3">
        <v>3.34</v>
      </c>
      <c r="D20" s="3">
        <v>5.18</v>
      </c>
    </row>
    <row r="21" spans="1:4">
      <c r="A21" s="6">
        <v>2004</v>
      </c>
      <c r="B21" s="9">
        <v>9.1999999999999993</v>
      </c>
      <c r="C21" s="9">
        <v>3.46</v>
      </c>
      <c r="D21" s="9">
        <v>5.74</v>
      </c>
    </row>
    <row r="22" spans="1:4">
      <c r="A22" s="6">
        <v>2005</v>
      </c>
      <c r="B22" s="3">
        <v>8.56</v>
      </c>
      <c r="C22" s="3">
        <v>3.36</v>
      </c>
      <c r="D22" s="3">
        <v>5.2</v>
      </c>
    </row>
    <row r="23" spans="1:4">
      <c r="A23" s="6">
        <v>2006</v>
      </c>
      <c r="B23" s="9">
        <v>9.7100000000000009</v>
      </c>
      <c r="C23" s="9">
        <v>3.05</v>
      </c>
      <c r="D23" s="9">
        <v>6.66</v>
      </c>
    </row>
    <row r="24" spans="1:4">
      <c r="A24" s="6">
        <v>2007</v>
      </c>
      <c r="B24" s="3">
        <v>9.27</v>
      </c>
      <c r="C24" s="3">
        <v>2.85</v>
      </c>
      <c r="D24" s="3">
        <v>6.42</v>
      </c>
    </row>
    <row r="25" spans="1:4">
      <c r="A25" s="6">
        <v>2008</v>
      </c>
      <c r="B25" s="9">
        <v>8.6</v>
      </c>
      <c r="C25" s="9">
        <v>3.78</v>
      </c>
      <c r="D25" s="9">
        <v>4.82</v>
      </c>
    </row>
    <row r="26" spans="1:4">
      <c r="A26" s="6">
        <v>2009</v>
      </c>
      <c r="B26" s="3">
        <v>6.3</v>
      </c>
      <c r="C26" s="3">
        <v>3.33</v>
      </c>
      <c r="D26" s="3">
        <v>2.97</v>
      </c>
    </row>
    <row r="27" spans="1:4">
      <c r="A27" s="6">
        <v>2010</v>
      </c>
      <c r="B27" s="9">
        <v>5.94</v>
      </c>
      <c r="C27" s="9">
        <v>3.27</v>
      </c>
      <c r="D27" s="9">
        <v>2.67</v>
      </c>
    </row>
    <row r="28" spans="1:4">
      <c r="A28" s="6">
        <v>2011</v>
      </c>
      <c r="B28" s="3">
        <v>5.25</v>
      </c>
      <c r="C28" s="3">
        <v>2.62</v>
      </c>
      <c r="D28" s="3">
        <v>2.63</v>
      </c>
    </row>
    <row r="29" spans="1:4">
      <c r="A29" s="6">
        <v>2012</v>
      </c>
      <c r="B29" s="9">
        <v>6.1</v>
      </c>
      <c r="C29" s="9">
        <v>2.6</v>
      </c>
      <c r="D29" s="9">
        <v>3.5</v>
      </c>
    </row>
    <row r="30" spans="1:4">
      <c r="A30" s="6">
        <v>2013</v>
      </c>
      <c r="B30" s="3">
        <v>5.3</v>
      </c>
      <c r="C30" s="3">
        <v>2.15</v>
      </c>
      <c r="D30" s="3">
        <v>3.15</v>
      </c>
    </row>
    <row r="31" spans="1:4">
      <c r="A31" s="6">
        <v>2014</v>
      </c>
      <c r="B31" s="9">
        <v>4.8600000000000003</v>
      </c>
      <c r="C31" s="9">
        <v>2.0499999999999998</v>
      </c>
      <c r="D31" s="9">
        <v>2.81</v>
      </c>
    </row>
    <row r="32" spans="1:4">
      <c r="A32" s="6">
        <v>2015</v>
      </c>
      <c r="B32" s="3">
        <v>7.04</v>
      </c>
      <c r="C32" s="3">
        <v>2.0499999999999998</v>
      </c>
      <c r="D32" s="3">
        <v>4.99</v>
      </c>
    </row>
    <row r="33" spans="1:4">
      <c r="A33" s="6">
        <v>2016</v>
      </c>
      <c r="B33" s="9">
        <v>6.27</v>
      </c>
      <c r="C33" s="9">
        <v>1.84</v>
      </c>
      <c r="D33" s="9">
        <v>4.43</v>
      </c>
    </row>
    <row r="34" spans="1:4">
      <c r="A34" s="6">
        <v>2017</v>
      </c>
      <c r="B34" s="28">
        <v>5</v>
      </c>
      <c r="C34" s="28">
        <v>1.77</v>
      </c>
      <c r="D34" s="28">
        <v>3.23</v>
      </c>
    </row>
    <row r="35" spans="1:4">
      <c r="A35" s="6">
        <v>2018</v>
      </c>
      <c r="B35" s="10">
        <v>5.7</v>
      </c>
      <c r="C35" s="10">
        <v>2.4700000000000002</v>
      </c>
      <c r="D35" s="10">
        <v>3.24</v>
      </c>
    </row>
    <row r="36" spans="1:4">
      <c r="A36" s="3" t="s">
        <v>174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G10"/>
  <sheetViews>
    <sheetView workbookViewId="0">
      <selection activeCell="A2" sqref="A2"/>
    </sheetView>
  </sheetViews>
  <sheetFormatPr baseColWidth="10" defaultRowHeight="15"/>
  <cols>
    <col min="1" max="1" width="26.375" style="3" customWidth="1"/>
    <col min="2" max="5" width="15" style="3" customWidth="1"/>
    <col min="6" max="7" width="13.75" style="3" customWidth="1"/>
    <col min="8" max="16384" width="11" style="3"/>
  </cols>
  <sheetData>
    <row r="1" spans="1:7">
      <c r="A1" s="3" t="s">
        <v>384</v>
      </c>
    </row>
    <row r="3" spans="1:7">
      <c r="A3" s="6"/>
      <c r="B3" s="254">
        <v>2016</v>
      </c>
      <c r="C3" s="254"/>
      <c r="D3" s="254">
        <v>2017</v>
      </c>
      <c r="E3" s="254"/>
      <c r="F3" s="254">
        <v>2018</v>
      </c>
      <c r="G3" s="254"/>
    </row>
    <row r="4" spans="1:7" ht="30">
      <c r="A4" s="254"/>
      <c r="B4" s="37" t="s">
        <v>228</v>
      </c>
      <c r="C4" s="37" t="s">
        <v>69</v>
      </c>
      <c r="D4" s="37" t="s">
        <v>228</v>
      </c>
      <c r="E4" s="37" t="s">
        <v>69</v>
      </c>
      <c r="F4" s="37" t="s">
        <v>228</v>
      </c>
      <c r="G4" s="37" t="s">
        <v>69</v>
      </c>
    </row>
    <row r="5" spans="1:7">
      <c r="A5" s="254"/>
      <c r="B5" s="254" t="s">
        <v>214</v>
      </c>
      <c r="C5" s="254"/>
      <c r="D5" s="254" t="s">
        <v>214</v>
      </c>
      <c r="E5" s="254"/>
      <c r="F5" s="254" t="s">
        <v>214</v>
      </c>
      <c r="G5" s="254"/>
    </row>
    <row r="6" spans="1:7">
      <c r="A6" s="6" t="s">
        <v>229</v>
      </c>
      <c r="B6" s="5">
        <v>475567</v>
      </c>
      <c r="C6" s="5">
        <v>265523</v>
      </c>
      <c r="D6" s="5">
        <v>508753</v>
      </c>
      <c r="E6" s="5">
        <v>229202</v>
      </c>
      <c r="F6" s="5">
        <v>970643</v>
      </c>
      <c r="G6" s="5">
        <v>329997</v>
      </c>
    </row>
    <row r="7" spans="1:7">
      <c r="A7" s="6" t="s">
        <v>230</v>
      </c>
      <c r="B7" s="8">
        <v>6267890</v>
      </c>
      <c r="C7" s="8">
        <v>1837470</v>
      </c>
      <c r="D7" s="8">
        <v>4996154</v>
      </c>
      <c r="E7" s="8">
        <v>1772103</v>
      </c>
      <c r="F7" s="5">
        <v>5708326</v>
      </c>
      <c r="G7" s="5">
        <v>2470020</v>
      </c>
    </row>
    <row r="8" spans="1:7">
      <c r="A8" s="10" t="s">
        <v>71</v>
      </c>
      <c r="B8" s="11">
        <v>6743457</v>
      </c>
      <c r="C8" s="11">
        <v>2102993</v>
      </c>
      <c r="D8" s="11">
        <v>5504907</v>
      </c>
      <c r="E8" s="11">
        <v>2001305</v>
      </c>
      <c r="F8" s="11">
        <f>SUM(F6:F7)</f>
        <v>6678969</v>
      </c>
      <c r="G8" s="11">
        <f>SUM(G6:G7)</f>
        <v>2800017</v>
      </c>
    </row>
    <row r="9" spans="1:7">
      <c r="E9" s="5"/>
    </row>
    <row r="10" spans="1:7">
      <c r="A10" s="3" t="s">
        <v>174</v>
      </c>
      <c r="D10" s="5"/>
    </row>
  </sheetData>
  <mergeCells count="7">
    <mergeCell ref="F3:G3"/>
    <mergeCell ref="F5:G5"/>
    <mergeCell ref="B3:C3"/>
    <mergeCell ref="D3:E3"/>
    <mergeCell ref="A4:A5"/>
    <mergeCell ref="B5:C5"/>
    <mergeCell ref="D5:E5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F34"/>
  <sheetViews>
    <sheetView workbookViewId="0">
      <selection activeCell="A2" sqref="A2"/>
    </sheetView>
  </sheetViews>
  <sheetFormatPr baseColWidth="10" defaultRowHeight="15"/>
  <cols>
    <col min="1" max="1" width="7" style="3" customWidth="1"/>
    <col min="2" max="2" width="16.375" style="3" bestFit="1" customWidth="1"/>
    <col min="3" max="3" width="26.625" style="3" bestFit="1" customWidth="1"/>
    <col min="4" max="4" width="12.375" style="3" customWidth="1"/>
    <col min="5" max="6" width="12.875" style="3" customWidth="1"/>
    <col min="7" max="16384" width="11" style="3"/>
  </cols>
  <sheetData>
    <row r="1" spans="1:6">
      <c r="A1" s="3" t="s">
        <v>382</v>
      </c>
    </row>
    <row r="3" spans="1:6">
      <c r="A3" s="261" t="s">
        <v>15</v>
      </c>
      <c r="B3" s="7" t="s">
        <v>231</v>
      </c>
      <c r="C3" s="7" t="s">
        <v>232</v>
      </c>
      <c r="D3" s="7" t="s">
        <v>233</v>
      </c>
      <c r="E3" s="7" t="s">
        <v>234</v>
      </c>
      <c r="F3" s="7" t="s">
        <v>235</v>
      </c>
    </row>
    <row r="4" spans="1:6">
      <c r="A4" s="261"/>
      <c r="B4" s="7" t="s">
        <v>34</v>
      </c>
      <c r="C4" s="7" t="s">
        <v>34</v>
      </c>
      <c r="D4" s="7" t="s">
        <v>236</v>
      </c>
      <c r="E4" s="7" t="s">
        <v>70</v>
      </c>
      <c r="F4" s="7" t="s">
        <v>70</v>
      </c>
    </row>
    <row r="5" spans="1:6">
      <c r="A5" s="6">
        <v>1992</v>
      </c>
      <c r="B5" s="3">
        <v>70499</v>
      </c>
      <c r="E5" s="5">
        <v>93869705</v>
      </c>
      <c r="F5" s="5">
        <v>3296139</v>
      </c>
    </row>
    <row r="6" spans="1:6">
      <c r="A6" s="6">
        <v>1994</v>
      </c>
      <c r="B6" s="8">
        <v>66138</v>
      </c>
      <c r="C6" s="9"/>
      <c r="D6" s="9"/>
      <c r="E6" s="8">
        <v>90793529</v>
      </c>
      <c r="F6" s="8">
        <v>3305024</v>
      </c>
    </row>
    <row r="7" spans="1:6">
      <c r="A7" s="6">
        <v>1995</v>
      </c>
      <c r="B7" s="5">
        <v>68266</v>
      </c>
      <c r="E7" s="5">
        <v>91737876</v>
      </c>
      <c r="F7" s="5">
        <v>3426700</v>
      </c>
    </row>
    <row r="8" spans="1:6">
      <c r="A8" s="6">
        <v>1996</v>
      </c>
      <c r="B8" s="8">
        <v>71913</v>
      </c>
      <c r="C8" s="9"/>
      <c r="D8" s="9"/>
      <c r="E8" s="8">
        <v>99242408</v>
      </c>
      <c r="F8" s="8">
        <v>3889452</v>
      </c>
    </row>
    <row r="9" spans="1:6">
      <c r="A9" s="6">
        <v>1997</v>
      </c>
      <c r="B9" s="5">
        <v>81485</v>
      </c>
      <c r="E9" s="5">
        <v>114069039</v>
      </c>
      <c r="F9" s="5">
        <v>4480427</v>
      </c>
    </row>
    <row r="10" spans="1:6">
      <c r="A10" s="6">
        <v>1998</v>
      </c>
      <c r="B10" s="8">
        <v>90967</v>
      </c>
      <c r="C10" s="9"/>
      <c r="D10" s="9"/>
      <c r="E10" s="8">
        <v>129507386</v>
      </c>
      <c r="F10" s="8">
        <v>5322158</v>
      </c>
    </row>
    <row r="11" spans="1:6">
      <c r="A11" s="6">
        <v>1999</v>
      </c>
      <c r="B11" s="5">
        <v>96911</v>
      </c>
      <c r="E11" s="5">
        <v>140117712</v>
      </c>
      <c r="F11" s="5">
        <v>5670487</v>
      </c>
    </row>
    <row r="12" spans="1:6">
      <c r="A12" s="6">
        <v>2000</v>
      </c>
      <c r="B12" s="8">
        <v>103409</v>
      </c>
      <c r="C12" s="9"/>
      <c r="D12" s="9"/>
      <c r="E12" s="8">
        <v>163018696</v>
      </c>
      <c r="F12" s="8">
        <v>6148600</v>
      </c>
    </row>
    <row r="13" spans="1:6">
      <c r="A13" s="6">
        <v>2001</v>
      </c>
      <c r="B13" s="5">
        <v>105660</v>
      </c>
      <c r="E13" s="5">
        <v>168891667</v>
      </c>
      <c r="F13" s="5">
        <v>6395209</v>
      </c>
    </row>
    <row r="14" spans="1:6">
      <c r="A14" s="6">
        <v>2002</v>
      </c>
      <c r="B14" s="8">
        <v>107535</v>
      </c>
      <c r="C14" s="9"/>
      <c r="D14" s="9"/>
      <c r="E14" s="8">
        <v>178997509</v>
      </c>
      <c r="F14" s="8">
        <v>6541299</v>
      </c>
    </row>
    <row r="15" spans="1:6">
      <c r="A15" s="6">
        <v>2003</v>
      </c>
      <c r="B15" s="5">
        <v>110782</v>
      </c>
      <c r="E15" s="5">
        <v>194802407</v>
      </c>
      <c r="F15" s="5">
        <v>6898511</v>
      </c>
    </row>
    <row r="16" spans="1:6">
      <c r="A16" s="6">
        <v>2004</v>
      </c>
      <c r="B16" s="8">
        <v>113740</v>
      </c>
      <c r="C16" s="9"/>
      <c r="D16" s="9"/>
      <c r="E16" s="8">
        <v>202748874</v>
      </c>
      <c r="F16" s="8">
        <v>7209000</v>
      </c>
    </row>
    <row r="17" spans="1:6">
      <c r="A17" s="6">
        <v>2005</v>
      </c>
      <c r="B17" s="5">
        <v>113740</v>
      </c>
      <c r="E17" s="5">
        <v>200632855</v>
      </c>
      <c r="F17" s="5">
        <v>7112000</v>
      </c>
    </row>
    <row r="18" spans="1:6">
      <c r="A18" s="6">
        <v>2006</v>
      </c>
      <c r="B18" s="8">
        <v>114350</v>
      </c>
      <c r="C18" s="9"/>
      <c r="D18" s="9"/>
      <c r="E18" s="8">
        <v>200981885</v>
      </c>
      <c r="F18" s="8">
        <v>7120000</v>
      </c>
    </row>
    <row r="19" spans="1:6">
      <c r="A19" s="6">
        <v>2007</v>
      </c>
      <c r="B19" s="5">
        <v>137471</v>
      </c>
      <c r="E19" s="5">
        <v>191947570</v>
      </c>
      <c r="F19" s="5">
        <v>7200000</v>
      </c>
    </row>
    <row r="20" spans="1:6">
      <c r="A20" s="6">
        <v>2008</v>
      </c>
      <c r="B20" s="8">
        <v>120932</v>
      </c>
      <c r="C20" s="9"/>
      <c r="D20" s="9"/>
      <c r="E20" s="8">
        <v>283570689</v>
      </c>
      <c r="F20" s="8">
        <v>8116835</v>
      </c>
    </row>
    <row r="21" spans="1:6">
      <c r="A21" s="6">
        <v>2009</v>
      </c>
      <c r="B21" s="5">
        <v>124000</v>
      </c>
      <c r="E21" s="5">
        <v>295348866</v>
      </c>
      <c r="F21" s="5">
        <v>10205374</v>
      </c>
    </row>
    <row r="22" spans="1:6">
      <c r="A22" s="6">
        <v>2010</v>
      </c>
      <c r="B22" s="8">
        <v>107423</v>
      </c>
      <c r="C22" s="9"/>
      <c r="D22" s="9"/>
      <c r="E22" s="8">
        <v>293741604</v>
      </c>
      <c r="F22" s="8">
        <v>11000728</v>
      </c>
    </row>
    <row r="23" spans="1:6">
      <c r="A23" s="6">
        <v>2011</v>
      </c>
      <c r="B23" s="5">
        <v>106326</v>
      </c>
      <c r="E23" s="5">
        <v>304589172</v>
      </c>
      <c r="F23" s="5">
        <v>11271243</v>
      </c>
    </row>
    <row r="24" spans="1:6">
      <c r="A24" s="6">
        <v>2012</v>
      </c>
      <c r="B24" s="8">
        <v>106697</v>
      </c>
      <c r="C24" s="9"/>
      <c r="D24" s="9"/>
      <c r="E24" s="8">
        <v>326008586</v>
      </c>
      <c r="F24" s="8">
        <v>11860053</v>
      </c>
    </row>
    <row r="25" spans="1:6">
      <c r="A25" s="6">
        <v>2013</v>
      </c>
      <c r="B25" s="5">
        <v>106453</v>
      </c>
      <c r="E25" s="5">
        <v>337761302</v>
      </c>
      <c r="F25" s="5">
        <v>12919605</v>
      </c>
    </row>
    <row r="26" spans="1:6">
      <c r="A26" s="6">
        <v>2014</v>
      </c>
      <c r="B26" s="8">
        <v>104658</v>
      </c>
      <c r="C26" s="8">
        <v>72416</v>
      </c>
      <c r="D26" s="8">
        <v>6803</v>
      </c>
      <c r="E26" s="8">
        <v>340789016</v>
      </c>
      <c r="F26" s="8">
        <v>13273659</v>
      </c>
    </row>
    <row r="27" spans="1:6">
      <c r="A27" s="6">
        <v>2015</v>
      </c>
      <c r="B27" s="38">
        <v>101008</v>
      </c>
      <c r="C27" s="38">
        <v>71722</v>
      </c>
      <c r="D27" s="38">
        <v>6401</v>
      </c>
      <c r="E27" s="38">
        <v>342912691</v>
      </c>
      <c r="F27" s="38">
        <v>12914288</v>
      </c>
    </row>
    <row r="28" spans="1:6">
      <c r="A28" s="6">
        <v>2016</v>
      </c>
      <c r="B28" s="8">
        <v>102242</v>
      </c>
      <c r="C28" s="8">
        <v>74094</v>
      </c>
      <c r="D28" s="8">
        <v>6097</v>
      </c>
      <c r="E28" s="8">
        <v>350979034</v>
      </c>
      <c r="F28" s="8">
        <v>13137175</v>
      </c>
    </row>
    <row r="29" spans="1:6">
      <c r="A29" s="6">
        <v>2017</v>
      </c>
      <c r="B29" s="38">
        <v>106540.45</v>
      </c>
      <c r="C29" s="38">
        <v>82782</v>
      </c>
      <c r="D29" s="38">
        <v>6122</v>
      </c>
      <c r="E29" s="38">
        <v>392813033</v>
      </c>
      <c r="F29" s="38">
        <v>16293656</v>
      </c>
    </row>
    <row r="30" spans="1:6">
      <c r="A30" s="10">
        <v>2018</v>
      </c>
      <c r="B30" s="11">
        <v>106480</v>
      </c>
      <c r="C30" s="11">
        <v>84183</v>
      </c>
      <c r="D30" s="11">
        <v>6038</v>
      </c>
      <c r="E30" s="11">
        <v>401791616</v>
      </c>
      <c r="F30" s="11">
        <v>17881931</v>
      </c>
    </row>
    <row r="32" spans="1:6">
      <c r="A32" s="3" t="s">
        <v>237</v>
      </c>
    </row>
    <row r="34" spans="3:3">
      <c r="C34" s="28"/>
    </row>
  </sheetData>
  <mergeCells count="1">
    <mergeCell ref="A3:A4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Q117"/>
  <sheetViews>
    <sheetView zoomScaleNormal="100" workbookViewId="0"/>
  </sheetViews>
  <sheetFormatPr baseColWidth="10" defaultColWidth="10.875" defaultRowHeight="9"/>
  <cols>
    <col min="1" max="4" width="1.25" style="130" customWidth="1"/>
    <col min="5" max="5" width="32.75" style="130" customWidth="1"/>
    <col min="6" max="6" width="8.875" style="130" bestFit="1" customWidth="1"/>
    <col min="7" max="10" width="9.125" style="218" customWidth="1"/>
    <col min="11" max="11" width="5.125" style="130" customWidth="1"/>
    <col min="12" max="12" width="6.75" style="130" customWidth="1"/>
    <col min="13" max="13" width="6" style="130" bestFit="1" customWidth="1"/>
    <col min="14" max="15" width="4.5" style="130" customWidth="1"/>
    <col min="16" max="16384" width="10.875" style="130"/>
  </cols>
  <sheetData>
    <row r="1" spans="1:17" s="127" customFormat="1" ht="12.75" customHeight="1">
      <c r="A1" s="125" t="s">
        <v>383</v>
      </c>
      <c r="B1" s="125"/>
      <c r="C1" s="125"/>
      <c r="D1" s="126"/>
      <c r="E1" s="126"/>
      <c r="F1" s="126"/>
      <c r="G1" s="126"/>
      <c r="H1" s="126"/>
      <c r="I1" s="126"/>
      <c r="J1" s="126"/>
    </row>
    <row r="2" spans="1:17" ht="3" customHeight="1">
      <c r="A2" s="128"/>
      <c r="B2" s="128"/>
      <c r="C2" s="128"/>
      <c r="D2" s="129"/>
      <c r="E2" s="129"/>
      <c r="G2" s="131"/>
      <c r="H2" s="131"/>
      <c r="I2" s="131"/>
      <c r="J2" s="131"/>
    </row>
    <row r="3" spans="1:17" s="132" customFormat="1" ht="12.75">
      <c r="A3" s="270"/>
      <c r="B3" s="271"/>
      <c r="C3" s="271"/>
      <c r="D3" s="271"/>
      <c r="E3" s="272"/>
      <c r="F3" s="224" t="s">
        <v>38</v>
      </c>
      <c r="G3" s="267" t="s">
        <v>363</v>
      </c>
      <c r="H3" s="268"/>
      <c r="I3" s="268"/>
      <c r="J3" s="269"/>
      <c r="K3" s="135"/>
      <c r="L3" s="135"/>
    </row>
    <row r="4" spans="1:17" s="132" customFormat="1" ht="16.5">
      <c r="A4" s="270"/>
      <c r="B4" s="271"/>
      <c r="C4" s="271"/>
      <c r="D4" s="271"/>
      <c r="E4" s="272"/>
      <c r="F4" s="225"/>
      <c r="G4" s="226"/>
      <c r="H4" s="134" t="s">
        <v>238</v>
      </c>
      <c r="I4" s="133" t="s">
        <v>362</v>
      </c>
      <c r="J4" s="133" t="s">
        <v>69</v>
      </c>
      <c r="K4" s="135"/>
      <c r="L4" s="135"/>
    </row>
    <row r="5" spans="1:17" ht="9.75" customHeight="1">
      <c r="A5" s="273"/>
      <c r="B5" s="274"/>
      <c r="C5" s="274"/>
      <c r="D5" s="274"/>
      <c r="E5" s="275"/>
      <c r="F5" s="136" t="s">
        <v>328</v>
      </c>
      <c r="G5" s="137"/>
      <c r="H5" s="137"/>
      <c r="I5" s="137"/>
      <c r="J5" s="137"/>
      <c r="K5" s="138"/>
      <c r="L5" s="138"/>
    </row>
    <row r="6" spans="1:17" ht="9" customHeight="1">
      <c r="A6" s="139" t="s">
        <v>239</v>
      </c>
      <c r="B6" s="140"/>
      <c r="C6" s="140"/>
      <c r="D6" s="141"/>
      <c r="E6" s="142"/>
      <c r="F6" s="114">
        <v>719.4733464462181</v>
      </c>
      <c r="G6" s="114">
        <f t="shared" ref="G6" si="0">SUM(G7:G14)</f>
        <v>54.527488820619602</v>
      </c>
      <c r="H6" s="114">
        <v>54.357805752749016</v>
      </c>
      <c r="I6" s="114">
        <v>1.0281837870588601E-2</v>
      </c>
      <c r="J6" s="114">
        <v>0.15940123</v>
      </c>
      <c r="K6" s="143"/>
      <c r="L6" s="144"/>
      <c r="M6" s="144"/>
    </row>
    <row r="7" spans="1:17" ht="10.5" customHeight="1">
      <c r="A7" s="145"/>
      <c r="B7" s="146" t="s">
        <v>240</v>
      </c>
      <c r="C7" s="146"/>
      <c r="D7" s="146"/>
      <c r="E7" s="147"/>
      <c r="F7" s="122">
        <v>693.04103360621821</v>
      </c>
      <c r="G7" s="118">
        <v>49.245951719498301</v>
      </c>
      <c r="H7" s="115">
        <v>49.245951719498301</v>
      </c>
      <c r="I7" s="227"/>
      <c r="J7" s="122"/>
      <c r="K7" s="148"/>
      <c r="L7" s="144"/>
      <c r="M7" s="144"/>
    </row>
    <row r="8" spans="1:17" ht="10.5" customHeight="1">
      <c r="A8" s="149"/>
      <c r="B8" s="150" t="s">
        <v>329</v>
      </c>
      <c r="C8" s="151"/>
      <c r="D8" s="146"/>
      <c r="E8" s="152"/>
      <c r="F8" s="122">
        <v>0</v>
      </c>
      <c r="G8" s="118"/>
      <c r="H8" s="115"/>
      <c r="I8" s="228"/>
      <c r="J8" s="122"/>
      <c r="K8" s="148"/>
      <c r="L8" s="144"/>
      <c r="M8" s="144"/>
    </row>
    <row r="9" spans="1:17" ht="9.75" customHeight="1">
      <c r="A9" s="149"/>
      <c r="B9" s="151" t="s">
        <v>243</v>
      </c>
      <c r="C9" s="151"/>
      <c r="D9" s="153"/>
      <c r="E9" s="145"/>
      <c r="F9" s="122">
        <v>1.7143193500000005</v>
      </c>
      <c r="G9" s="118">
        <v>3.8727811121307402E-2</v>
      </c>
      <c r="H9" s="115">
        <v>1.6975913250718799E-2</v>
      </c>
      <c r="I9" s="115">
        <v>1.0185547870588601E-2</v>
      </c>
      <c r="J9" s="120">
        <v>1.156635E-2</v>
      </c>
      <c r="K9" s="148"/>
    </row>
    <row r="10" spans="1:17" ht="9.75" customHeight="1">
      <c r="A10" s="149"/>
      <c r="B10" s="154" t="s">
        <v>330</v>
      </c>
      <c r="C10" s="155"/>
      <c r="D10" s="153"/>
      <c r="E10" s="156"/>
      <c r="F10" s="157">
        <v>0</v>
      </c>
      <c r="G10" s="118"/>
      <c r="H10" s="116"/>
      <c r="I10" s="115"/>
      <c r="J10" s="118"/>
      <c r="K10" s="148"/>
    </row>
    <row r="11" spans="1:17" ht="9.75" customHeight="1">
      <c r="A11" s="149"/>
      <c r="B11" s="154" t="s">
        <v>331</v>
      </c>
      <c r="C11" s="146"/>
      <c r="D11" s="153"/>
      <c r="E11" s="156"/>
      <c r="F11" s="122">
        <v>3.9492935199999999</v>
      </c>
      <c r="G11" s="118">
        <v>0.10865912</v>
      </c>
      <c r="H11" s="115">
        <v>0.10856283</v>
      </c>
      <c r="I11" s="115">
        <v>9.6290000000000001E-5</v>
      </c>
      <c r="J11" s="119"/>
      <c r="K11" s="148"/>
    </row>
    <row r="12" spans="1:17" ht="9.75" customHeight="1">
      <c r="A12" s="149"/>
      <c r="B12" s="154" t="s">
        <v>242</v>
      </c>
      <c r="C12" s="156"/>
      <c r="D12" s="153"/>
      <c r="E12" s="156"/>
      <c r="F12" s="122">
        <v>1.8603514400000001</v>
      </c>
      <c r="G12" s="118">
        <v>0.21370581</v>
      </c>
      <c r="H12" s="115">
        <v>6.5870929999999994E-2</v>
      </c>
      <c r="I12" s="120"/>
      <c r="J12" s="118">
        <v>0.14783488</v>
      </c>
      <c r="K12" s="148"/>
    </row>
    <row r="13" spans="1:17" ht="9.75" customHeight="1">
      <c r="A13" s="145"/>
      <c r="B13" s="156" t="s">
        <v>241</v>
      </c>
      <c r="C13" s="156"/>
      <c r="D13" s="153"/>
      <c r="E13" s="158"/>
      <c r="F13" s="120">
        <v>11.571933999999999</v>
      </c>
      <c r="G13" s="120">
        <v>3.4992011399999998</v>
      </c>
      <c r="H13" s="115">
        <v>3.4992011399999998</v>
      </c>
      <c r="I13" s="121"/>
      <c r="J13" s="120"/>
      <c r="K13" s="148"/>
    </row>
    <row r="14" spans="1:17" ht="9.75" customHeight="1">
      <c r="A14" s="159"/>
      <c r="B14" s="160" t="s">
        <v>332</v>
      </c>
      <c r="C14" s="161"/>
      <c r="D14" s="162"/>
      <c r="E14" s="163"/>
      <c r="F14" s="123">
        <v>7.336414529999999</v>
      </c>
      <c r="G14" s="164">
        <v>1.42124322</v>
      </c>
      <c r="H14" s="117">
        <v>1.42124322</v>
      </c>
      <c r="I14" s="123"/>
      <c r="J14" s="123"/>
      <c r="K14" s="148"/>
    </row>
    <row r="15" spans="1:17" ht="9.75" customHeight="1">
      <c r="A15" s="139" t="s">
        <v>244</v>
      </c>
      <c r="B15" s="140"/>
      <c r="C15" s="140"/>
      <c r="D15" s="140"/>
      <c r="E15" s="139"/>
      <c r="F15" s="114">
        <v>1064.1128907098018</v>
      </c>
      <c r="G15" s="114">
        <f t="shared" ref="G15" si="1">SUM(G16+G17+G18+G19+G24+G27+G34+G39+G40+G41+G42+G43+G44+G45+G54+G55)</f>
        <v>57.107343608873443</v>
      </c>
      <c r="H15" s="114">
        <v>35.791628340645545</v>
      </c>
      <c r="I15" s="114">
        <v>12.653695619640322</v>
      </c>
      <c r="J15" s="114">
        <v>8.6620198659614385</v>
      </c>
      <c r="K15" s="143"/>
      <c r="L15" s="232"/>
      <c r="Q15" s="232"/>
    </row>
    <row r="16" spans="1:17" ht="9.75" customHeight="1">
      <c r="A16" s="165"/>
      <c r="B16" s="166" t="s">
        <v>73</v>
      </c>
      <c r="C16" s="166"/>
      <c r="D16" s="166"/>
      <c r="E16" s="139"/>
      <c r="F16" s="114">
        <v>14.059619851768501</v>
      </c>
      <c r="G16" s="114">
        <v>0.51507323379516601</v>
      </c>
      <c r="H16" s="114">
        <v>0.32449617643737799</v>
      </c>
      <c r="I16" s="114">
        <v>0.114346131729126</v>
      </c>
      <c r="J16" s="114">
        <v>7.62308785438537E-2</v>
      </c>
      <c r="K16" s="143"/>
      <c r="M16" s="167"/>
      <c r="N16" s="168"/>
      <c r="O16" s="167"/>
    </row>
    <row r="17" spans="1:14" ht="9.75" customHeight="1">
      <c r="A17" s="165"/>
      <c r="B17" s="141" t="s">
        <v>78</v>
      </c>
      <c r="C17" s="141"/>
      <c r="D17" s="153"/>
      <c r="E17" s="169"/>
      <c r="F17" s="114">
        <v>4.9542453510742188</v>
      </c>
      <c r="G17" s="114">
        <v>0.50533300000000003</v>
      </c>
      <c r="H17" s="114">
        <v>0.31835977734374998</v>
      </c>
      <c r="I17" s="114">
        <v>0.112183951660156</v>
      </c>
      <c r="J17" s="114">
        <v>7.4789278320312499E-2</v>
      </c>
      <c r="K17" s="143"/>
      <c r="N17" s="168"/>
    </row>
    <row r="18" spans="1:14" ht="9.75" customHeight="1">
      <c r="A18" s="165"/>
      <c r="B18" s="141" t="s">
        <v>83</v>
      </c>
      <c r="C18" s="141"/>
      <c r="D18" s="169"/>
      <c r="E18" s="169"/>
      <c r="F18" s="114">
        <v>22.102832647852424</v>
      </c>
      <c r="G18" s="114">
        <v>0.40978318802261399</v>
      </c>
      <c r="H18" s="114">
        <v>0.25784848758888201</v>
      </c>
      <c r="I18" s="114">
        <v>9.0860811579227402E-2</v>
      </c>
      <c r="J18" s="114">
        <v>6.1073877017498002E-2</v>
      </c>
      <c r="K18" s="143"/>
    </row>
    <row r="19" spans="1:14" ht="9.75" customHeight="1">
      <c r="A19" s="165"/>
      <c r="B19" s="141" t="s">
        <v>245</v>
      </c>
      <c r="C19" s="141"/>
      <c r="D19" s="169"/>
      <c r="E19" s="169"/>
      <c r="F19" s="114">
        <v>133.8774393964863</v>
      </c>
      <c r="G19" s="114">
        <f t="shared" ref="G19" si="2">SUM(G20:G23)</f>
        <v>3.8134224573974573</v>
      </c>
      <c r="H19" s="114">
        <v>2.4024561749877886</v>
      </c>
      <c r="I19" s="114">
        <v>0.84657979678344719</v>
      </c>
      <c r="J19" s="114">
        <v>0.56438649012756381</v>
      </c>
      <c r="K19" s="143"/>
      <c r="L19" s="232"/>
    </row>
    <row r="20" spans="1:14" ht="9.75" customHeight="1">
      <c r="A20" s="165"/>
      <c r="B20" s="166"/>
      <c r="C20" s="169" t="s">
        <v>333</v>
      </c>
      <c r="E20" s="169"/>
      <c r="F20" s="118">
        <v>102.35845731595423</v>
      </c>
      <c r="G20" s="118">
        <v>3.40514884521484</v>
      </c>
      <c r="H20" s="118">
        <v>2.1452438023681601</v>
      </c>
      <c r="I20" s="115">
        <v>0.75594305764770497</v>
      </c>
      <c r="J20" s="120">
        <v>0.50396198997497599</v>
      </c>
      <c r="K20" s="143"/>
    </row>
    <row r="21" spans="1:14" ht="9.75" customHeight="1">
      <c r="A21" s="165"/>
      <c r="B21" s="166"/>
      <c r="C21" s="169" t="s">
        <v>334</v>
      </c>
      <c r="D21" s="153"/>
      <c r="E21" s="169"/>
      <c r="F21" s="118">
        <v>22.715481417846672</v>
      </c>
      <c r="G21" s="118">
        <v>0.36612944128418001</v>
      </c>
      <c r="H21" s="118">
        <v>0.23066154156494101</v>
      </c>
      <c r="I21" s="115">
        <v>8.1280739379882797E-2</v>
      </c>
      <c r="J21" s="120">
        <v>5.4187160308837898E-2</v>
      </c>
      <c r="K21" s="143"/>
    </row>
    <row r="22" spans="1:14" ht="9.75" customHeight="1">
      <c r="A22" s="165"/>
      <c r="B22" s="166"/>
      <c r="C22" s="169" t="s">
        <v>335</v>
      </c>
      <c r="D22" s="153"/>
      <c r="E22" s="169"/>
      <c r="F22" s="118">
        <v>6.5707802056846658</v>
      </c>
      <c r="G22" s="118">
        <v>4.21441708984375E-2</v>
      </c>
      <c r="H22" s="118">
        <v>2.6550831054687501E-2</v>
      </c>
      <c r="I22" s="115">
        <v>9.3559997558593806E-3</v>
      </c>
      <c r="J22" s="120">
        <v>6.2373398437500002E-3</v>
      </c>
      <c r="K22" s="143"/>
    </row>
    <row r="23" spans="1:14" ht="18" customHeight="1">
      <c r="A23" s="165"/>
      <c r="B23" s="166"/>
      <c r="C23" s="262" t="s">
        <v>336</v>
      </c>
      <c r="D23" s="263"/>
      <c r="E23" s="264"/>
      <c r="F23" s="118">
        <v>2.2327204570007302</v>
      </c>
      <c r="G23" s="118"/>
      <c r="H23" s="118"/>
      <c r="I23" s="115"/>
      <c r="J23" s="120"/>
      <c r="K23" s="143"/>
    </row>
    <row r="24" spans="1:14" ht="9.75" customHeight="1">
      <c r="A24" s="165"/>
      <c r="B24" s="141" t="s">
        <v>97</v>
      </c>
      <c r="C24" s="170"/>
      <c r="D24" s="169"/>
      <c r="E24" s="169"/>
      <c r="F24" s="114">
        <v>27.956867481475836</v>
      </c>
      <c r="G24" s="114">
        <f>SUM(G25:G26)</f>
        <v>1.025871080078125</v>
      </c>
      <c r="H24" s="114">
        <v>0.63729918310546907</v>
      </c>
      <c r="I24" s="114">
        <v>0.24345623925781201</v>
      </c>
      <c r="J24" s="114">
        <v>0.1451156597900391</v>
      </c>
      <c r="K24" s="143"/>
    </row>
    <row r="25" spans="1:14" ht="9.75" customHeight="1">
      <c r="A25" s="165"/>
      <c r="B25" s="141"/>
      <c r="C25" s="169" t="s">
        <v>337</v>
      </c>
      <c r="D25" s="169"/>
      <c r="E25" s="169"/>
      <c r="F25" s="118">
        <v>21.134273000183111</v>
      </c>
      <c r="G25" s="118">
        <v>0.58950000000000002</v>
      </c>
      <c r="H25" s="118">
        <v>0.37138500000000002</v>
      </c>
      <c r="I25" s="115">
        <v>0.13086900000000001</v>
      </c>
      <c r="J25" s="120">
        <v>8.7246000000000004E-2</v>
      </c>
      <c r="K25" s="143"/>
    </row>
    <row r="26" spans="1:14" ht="9.75" customHeight="1">
      <c r="A26" s="165"/>
      <c r="B26" s="141"/>
      <c r="C26" s="169" t="s">
        <v>338</v>
      </c>
      <c r="D26" s="169"/>
      <c r="E26" s="169"/>
      <c r="F26" s="118">
        <v>6.8225944812927262</v>
      </c>
      <c r="G26" s="118">
        <v>0.43637108007812497</v>
      </c>
      <c r="H26" s="118">
        <v>0.26591418310546899</v>
      </c>
      <c r="I26" s="115">
        <v>0.112587239257812</v>
      </c>
      <c r="J26" s="120">
        <v>5.78696597900391E-2</v>
      </c>
      <c r="K26" s="143"/>
    </row>
    <row r="27" spans="1:14" ht="9.75" customHeight="1">
      <c r="A27" s="165"/>
      <c r="B27" s="141" t="s">
        <v>102</v>
      </c>
      <c r="C27" s="170"/>
      <c r="D27" s="169"/>
      <c r="E27" s="169"/>
      <c r="F27" s="236">
        <v>53.55353317725374</v>
      </c>
      <c r="G27" s="236">
        <f>SUM(G28:G33)</f>
        <v>1.7414665352783203</v>
      </c>
      <c r="H27" s="236">
        <v>1.0912244852294926</v>
      </c>
      <c r="I27" s="236">
        <v>0.25045898669433608</v>
      </c>
      <c r="J27" s="236">
        <v>0.39978303979492202</v>
      </c>
      <c r="K27" s="143"/>
      <c r="L27" s="232"/>
    </row>
    <row r="28" spans="1:14" ht="9.75" customHeight="1">
      <c r="A28" s="165"/>
      <c r="B28" s="141"/>
      <c r="C28" s="169" t="s">
        <v>339</v>
      </c>
      <c r="D28" s="169"/>
      <c r="E28" s="169"/>
      <c r="F28" s="237">
        <v>1.1126696448974609</v>
      </c>
      <c r="G28" s="237">
        <v>5.80236704101562E-2</v>
      </c>
      <c r="H28" s="237">
        <v>3.6554908813476603E-2</v>
      </c>
      <c r="I28" s="238">
        <v>6.6732598876953096E-3</v>
      </c>
      <c r="J28" s="239">
        <v>1.47955E-2</v>
      </c>
      <c r="K28" s="143"/>
    </row>
    <row r="29" spans="1:14" ht="9.75" customHeight="1">
      <c r="A29" s="165"/>
      <c r="B29" s="141"/>
      <c r="C29" s="169" t="s">
        <v>340</v>
      </c>
      <c r="D29" s="169"/>
      <c r="E29" s="169"/>
      <c r="F29" s="237">
        <v>25.629438929328913</v>
      </c>
      <c r="G29" s="237">
        <v>0.21008418164062501</v>
      </c>
      <c r="H29" s="237">
        <v>0.12645363769531301</v>
      </c>
      <c r="I29" s="238">
        <v>6.0325640136718803E-2</v>
      </c>
      <c r="J29" s="239">
        <v>2.3304900390625001E-2</v>
      </c>
      <c r="K29" s="143"/>
    </row>
    <row r="30" spans="1:14" ht="9.75" customHeight="1">
      <c r="A30" s="165"/>
      <c r="B30" s="141"/>
      <c r="C30" s="169" t="s">
        <v>341</v>
      </c>
      <c r="D30" s="169"/>
      <c r="E30" s="169"/>
      <c r="F30" s="237">
        <v>6.1333499999999999E-2</v>
      </c>
      <c r="G30" s="237"/>
      <c r="H30" s="237"/>
      <c r="I30" s="238"/>
      <c r="J30" s="239"/>
      <c r="K30" s="143"/>
    </row>
    <row r="31" spans="1:14" ht="9.75" customHeight="1">
      <c r="A31" s="165"/>
      <c r="B31" s="141"/>
      <c r="C31" s="169" t="s">
        <v>342</v>
      </c>
      <c r="D31" s="169"/>
      <c r="E31" s="169"/>
      <c r="F31" s="237">
        <v>2.2959886142578121</v>
      </c>
      <c r="G31" s="237">
        <v>0.57369828125</v>
      </c>
      <c r="H31" s="237">
        <v>0.36142990234375</v>
      </c>
      <c r="I31" s="238">
        <v>0</v>
      </c>
      <c r="J31" s="239">
        <v>0.21226836328125001</v>
      </c>
      <c r="K31" s="143"/>
    </row>
    <row r="32" spans="1:14" ht="9.75" customHeight="1">
      <c r="A32" s="165"/>
      <c r="B32" s="141"/>
      <c r="C32" s="169" t="s">
        <v>343</v>
      </c>
      <c r="D32" s="169"/>
      <c r="E32" s="169"/>
      <c r="F32" s="237">
        <v>3.6718750000000001E-2</v>
      </c>
      <c r="G32" s="237"/>
      <c r="H32" s="237"/>
      <c r="I32" s="238"/>
      <c r="J32" s="239"/>
      <c r="K32" s="143"/>
    </row>
    <row r="33" spans="1:11" ht="9.75" customHeight="1">
      <c r="A33" s="165"/>
      <c r="B33" s="141"/>
      <c r="C33" s="169" t="s">
        <v>344</v>
      </c>
      <c r="D33" s="169"/>
      <c r="E33" s="169"/>
      <c r="F33" s="237">
        <v>24.417383738769537</v>
      </c>
      <c r="G33" s="237">
        <v>0.89966040197753905</v>
      </c>
      <c r="H33" s="237">
        <v>0.56678603637695302</v>
      </c>
      <c r="I33" s="238">
        <v>0.183460086669922</v>
      </c>
      <c r="J33" s="239">
        <v>0.149414276123047</v>
      </c>
      <c r="K33" s="143"/>
    </row>
    <row r="34" spans="1:11" ht="9.75" customHeight="1">
      <c r="A34" s="165"/>
      <c r="B34" s="171" t="s">
        <v>115</v>
      </c>
      <c r="C34" s="172"/>
      <c r="D34" s="169"/>
      <c r="E34" s="169"/>
      <c r="F34" s="236">
        <v>12.563170958057414</v>
      </c>
      <c r="G34" s="236">
        <f>SUM(G35:G38)</f>
        <v>0.46459239157104465</v>
      </c>
      <c r="H34" s="240">
        <v>0.2923823112030034</v>
      </c>
      <c r="I34" s="236">
        <v>0.1033259090538024</v>
      </c>
      <c r="J34" s="236">
        <v>6.8884179613113397E-2</v>
      </c>
      <c r="K34" s="143"/>
    </row>
    <row r="35" spans="1:11" ht="9.75" customHeight="1">
      <c r="A35" s="165"/>
      <c r="B35" s="166"/>
      <c r="C35" s="169" t="s">
        <v>345</v>
      </c>
      <c r="D35" s="169"/>
      <c r="E35" s="169"/>
      <c r="F35" s="237">
        <v>5.0430960056304902E-2</v>
      </c>
      <c r="G35" s="237">
        <v>4.7816240051269499E-2</v>
      </c>
      <c r="H35" s="237">
        <v>3.01242800598144E-2</v>
      </c>
      <c r="I35" s="238">
        <v>1.0615119968414299E-2</v>
      </c>
      <c r="J35" s="239">
        <v>7.07684006309509E-3</v>
      </c>
      <c r="K35" s="143"/>
    </row>
    <row r="36" spans="1:11" ht="9.75" customHeight="1">
      <c r="A36" s="165"/>
      <c r="B36" s="166"/>
      <c r="C36" s="153" t="s">
        <v>346</v>
      </c>
      <c r="D36" s="153"/>
      <c r="E36" s="169"/>
      <c r="F36" s="237">
        <v>0.44013850656127884</v>
      </c>
      <c r="G36" s="237">
        <v>8.7848664550781205E-2</v>
      </c>
      <c r="H36" s="237">
        <v>5.5344652832031299E-2</v>
      </c>
      <c r="I36" s="238">
        <v>1.9502388763427699E-2</v>
      </c>
      <c r="J36" s="239">
        <v>1.30016295776367E-2</v>
      </c>
      <c r="K36" s="143"/>
    </row>
    <row r="37" spans="1:11" ht="9.75" customHeight="1">
      <c r="A37" s="165"/>
      <c r="B37" s="166"/>
      <c r="C37" s="169" t="s">
        <v>347</v>
      </c>
      <c r="D37" s="169"/>
      <c r="E37" s="169"/>
      <c r="F37" s="237">
        <v>11.727973481231698</v>
      </c>
      <c r="G37" s="237">
        <v>0.31885728701782201</v>
      </c>
      <c r="H37" s="237">
        <v>0.20056915830993699</v>
      </c>
      <c r="I37" s="238">
        <v>7.0972800323486296E-2</v>
      </c>
      <c r="J37" s="239">
        <v>4.7315329959869402E-2</v>
      </c>
      <c r="K37" s="143"/>
    </row>
    <row r="38" spans="1:11" ht="9.75" customHeight="1">
      <c r="A38" s="165"/>
      <c r="B38" s="166"/>
      <c r="C38" s="169" t="s">
        <v>348</v>
      </c>
      <c r="D38" s="169"/>
      <c r="E38" s="169"/>
      <c r="F38" s="237">
        <v>0.34462801020812989</v>
      </c>
      <c r="G38" s="237">
        <v>1.00701999511719E-2</v>
      </c>
      <c r="H38" s="237">
        <v>6.3442200012207E-3</v>
      </c>
      <c r="I38" s="238">
        <v>2.2355999984741198E-3</v>
      </c>
      <c r="J38" s="239">
        <v>1.4903800125122099E-3</v>
      </c>
      <c r="K38" s="143"/>
    </row>
    <row r="39" spans="1:11" ht="9.75" customHeight="1">
      <c r="A39" s="165"/>
      <c r="B39" s="166" t="s">
        <v>246</v>
      </c>
      <c r="C39" s="166"/>
      <c r="D39" s="169"/>
      <c r="E39" s="169"/>
      <c r="F39" s="236">
        <v>286.76776445590002</v>
      </c>
      <c r="G39" s="236">
        <v>28.702040191799998</v>
      </c>
      <c r="H39" s="236">
        <v>26.315068415832002</v>
      </c>
      <c r="I39" s="236">
        <v>9.2729288703559991</v>
      </c>
      <c r="J39" s="236">
        <v>6.1819525802120001</v>
      </c>
      <c r="K39" s="143"/>
    </row>
    <row r="40" spans="1:11" ht="9.75" customHeight="1">
      <c r="A40" s="165"/>
      <c r="B40" s="166" t="s">
        <v>247</v>
      </c>
      <c r="C40" s="166"/>
      <c r="D40" s="169"/>
      <c r="E40" s="169"/>
      <c r="F40" s="236">
        <v>120.5605714667</v>
      </c>
      <c r="G40" s="236">
        <v>12.582387109200001</v>
      </c>
      <c r="H40" s="236"/>
      <c r="I40" s="236"/>
      <c r="J40" s="236"/>
      <c r="K40" s="143"/>
    </row>
    <row r="41" spans="1:11" ht="9.75" customHeight="1">
      <c r="A41" s="165"/>
      <c r="B41" s="166" t="s">
        <v>248</v>
      </c>
      <c r="C41" s="166"/>
      <c r="D41" s="169"/>
      <c r="E41" s="169"/>
      <c r="F41" s="236">
        <v>1.2072156545999999</v>
      </c>
      <c r="G41" s="236">
        <v>0</v>
      </c>
      <c r="H41" s="236"/>
      <c r="I41" s="236"/>
      <c r="J41" s="236"/>
      <c r="K41" s="143"/>
    </row>
    <row r="42" spans="1:11" ht="9.75" customHeight="1">
      <c r="A42" s="165"/>
      <c r="B42" s="171" t="s">
        <v>127</v>
      </c>
      <c r="C42" s="139"/>
      <c r="D42" s="169"/>
      <c r="E42" s="169"/>
      <c r="F42" s="236">
        <v>261.49867657000016</v>
      </c>
      <c r="G42" s="236">
        <v>2.6230380900000001</v>
      </c>
      <c r="H42" s="236">
        <v>1.65241478</v>
      </c>
      <c r="I42" s="236">
        <v>0.58237406000000003</v>
      </c>
      <c r="J42" s="236">
        <v>0.38824925000000099</v>
      </c>
      <c r="K42" s="143"/>
    </row>
    <row r="43" spans="1:11" ht="9.75" customHeight="1">
      <c r="A43" s="165"/>
      <c r="B43" s="171" t="s">
        <v>249</v>
      </c>
      <c r="C43" s="139"/>
      <c r="D43" s="169"/>
      <c r="E43" s="169"/>
      <c r="F43" s="236">
        <v>35.128027478199996</v>
      </c>
      <c r="G43" s="236">
        <v>0.48552256540000005</v>
      </c>
      <c r="H43" s="236"/>
      <c r="I43" s="236"/>
      <c r="J43" s="236"/>
      <c r="K43" s="143"/>
    </row>
    <row r="44" spans="1:11" ht="9.75" customHeight="1">
      <c r="A44" s="165"/>
      <c r="B44" s="173" t="s">
        <v>135</v>
      </c>
      <c r="C44" s="139"/>
      <c r="D44" s="169"/>
      <c r="E44" s="169"/>
      <c r="F44" s="236">
        <v>0.22368286767578099</v>
      </c>
      <c r="G44" s="236">
        <v>0.221382867675781</v>
      </c>
      <c r="H44" s="236">
        <v>0.139471179199219</v>
      </c>
      <c r="I44" s="236">
        <v>4.9147010192871099E-2</v>
      </c>
      <c r="J44" s="236">
        <v>3.2764679809570298E-2</v>
      </c>
      <c r="K44" s="143"/>
    </row>
    <row r="45" spans="1:11" ht="9.75" customHeight="1">
      <c r="A45" s="165"/>
      <c r="B45" s="173" t="s">
        <v>140</v>
      </c>
      <c r="C45" s="139"/>
      <c r="D45" s="166"/>
      <c r="E45" s="140"/>
      <c r="F45" s="236">
        <v>9.4879662817125343</v>
      </c>
      <c r="G45" s="236">
        <f>SUM(G46:G53)</f>
        <v>0.34854165793228109</v>
      </c>
      <c r="H45" s="236">
        <v>0.21958126229667663</v>
      </c>
      <c r="I45" s="236">
        <v>9.0957309090137523E-2</v>
      </c>
      <c r="J45" s="236">
        <v>3.8003080601215385E-2</v>
      </c>
      <c r="K45" s="143"/>
    </row>
    <row r="46" spans="1:11" ht="9.75" customHeight="1">
      <c r="A46" s="165"/>
      <c r="B46" s="166"/>
      <c r="C46" s="153" t="s">
        <v>349</v>
      </c>
      <c r="D46" s="153"/>
      <c r="E46" s="140"/>
      <c r="F46" s="237">
        <v>0.11382948059225081</v>
      </c>
      <c r="G46" s="237">
        <v>6.6958801383972099E-3</v>
      </c>
      <c r="H46" s="237">
        <v>4.2184199924469E-3</v>
      </c>
      <c r="I46" s="238">
        <v>1.4864699501991299E-3</v>
      </c>
      <c r="J46" s="239">
        <v>9.9099003744125406E-4</v>
      </c>
      <c r="K46" s="143"/>
    </row>
    <row r="47" spans="1:11" ht="9.75" customHeight="1">
      <c r="A47" s="165"/>
      <c r="B47" s="166"/>
      <c r="C47" s="153" t="s">
        <v>350</v>
      </c>
      <c r="D47" s="153"/>
      <c r="E47" s="140"/>
      <c r="F47" s="237">
        <v>1.4232275047945979</v>
      </c>
      <c r="G47" s="237">
        <v>2.58288801803589E-2</v>
      </c>
      <c r="H47" s="237">
        <v>1.6272190341949499E-2</v>
      </c>
      <c r="I47" s="238">
        <v>5.7340200328827003E-3</v>
      </c>
      <c r="J47" s="239">
        <v>3.8226700506210302E-3</v>
      </c>
      <c r="K47" s="143"/>
    </row>
    <row r="48" spans="1:11" ht="9.75" customHeight="1">
      <c r="A48" s="165"/>
      <c r="B48" s="166"/>
      <c r="C48" s="153" t="s">
        <v>351</v>
      </c>
      <c r="D48" s="153"/>
      <c r="E48" s="140"/>
      <c r="F48" s="237">
        <v>0.91781900183105503</v>
      </c>
      <c r="G48" s="237">
        <v>2.5584330078124998E-2</v>
      </c>
      <c r="H48" s="237">
        <v>1.6118140624999999E-2</v>
      </c>
      <c r="I48" s="238">
        <v>5.67971044921875E-3</v>
      </c>
      <c r="J48" s="239">
        <v>3.7864799804687502E-3</v>
      </c>
      <c r="K48" s="143"/>
    </row>
    <row r="49" spans="1:13" ht="9.75" customHeight="1">
      <c r="A49" s="165"/>
      <c r="B49" s="166"/>
      <c r="C49" s="153" t="s">
        <v>352</v>
      </c>
      <c r="D49" s="153"/>
      <c r="E49" s="140"/>
      <c r="F49" s="237">
        <v>0.4700095808105465</v>
      </c>
      <c r="G49" s="237">
        <v>3.0401500244140599E-3</v>
      </c>
      <c r="H49" s="237">
        <v>1.9152999267578099E-3</v>
      </c>
      <c r="I49" s="238">
        <v>6.7492001342773405E-4</v>
      </c>
      <c r="J49" s="239">
        <v>4.4993002319336002E-4</v>
      </c>
      <c r="K49" s="143"/>
    </row>
    <row r="50" spans="1:13" ht="9.75" customHeight="1">
      <c r="A50" s="165"/>
      <c r="B50" s="166"/>
      <c r="C50" s="153" t="s">
        <v>353</v>
      </c>
      <c r="D50" s="153"/>
      <c r="E50" s="140"/>
      <c r="F50" s="237">
        <v>1.3669923626098641</v>
      </c>
      <c r="G50" s="237">
        <v>9.1763746337890598E-2</v>
      </c>
      <c r="H50" s="237">
        <v>5.7811139587402298E-2</v>
      </c>
      <c r="I50" s="238">
        <v>3.3952598937988299E-2</v>
      </c>
      <c r="J50" s="239"/>
      <c r="K50" s="143"/>
    </row>
    <row r="51" spans="1:13" ht="9.75" customHeight="1">
      <c r="A51" s="165"/>
      <c r="B51" s="166"/>
      <c r="C51" s="153" t="s">
        <v>354</v>
      </c>
      <c r="D51" s="153"/>
      <c r="E51" s="140"/>
      <c r="F51" s="237">
        <v>0</v>
      </c>
      <c r="G51" s="237"/>
      <c r="H51" s="237"/>
      <c r="I51" s="238"/>
      <c r="J51" s="239"/>
      <c r="K51" s="143"/>
    </row>
    <row r="52" spans="1:13" ht="18" customHeight="1">
      <c r="A52" s="165"/>
      <c r="B52" s="166"/>
      <c r="C52" s="265" t="s">
        <v>355</v>
      </c>
      <c r="D52" s="265"/>
      <c r="E52" s="266"/>
      <c r="F52" s="237">
        <v>0.43174941958618179</v>
      </c>
      <c r="G52" s="237">
        <v>2.2519629394531299E-2</v>
      </c>
      <c r="H52" s="237">
        <v>1.4187370361328101E-2</v>
      </c>
      <c r="I52" s="238">
        <v>4.9993701171875101E-3</v>
      </c>
      <c r="J52" s="239">
        <v>3.3328900756835898E-3</v>
      </c>
      <c r="K52" s="143"/>
    </row>
    <row r="53" spans="1:13" ht="9.75" customHeight="1">
      <c r="A53" s="165"/>
      <c r="B53" s="166"/>
      <c r="C53" s="153" t="s">
        <v>356</v>
      </c>
      <c r="D53" s="153"/>
      <c r="E53" s="140"/>
      <c r="F53" s="237">
        <v>4.7643389314880382</v>
      </c>
      <c r="G53" s="237">
        <v>0.17310904177856401</v>
      </c>
      <c r="H53" s="237">
        <v>0.109058701461792</v>
      </c>
      <c r="I53" s="238">
        <v>3.84302195892334E-2</v>
      </c>
      <c r="J53" s="239">
        <v>2.5620120433807399E-2</v>
      </c>
      <c r="K53" s="143"/>
    </row>
    <row r="54" spans="1:13" ht="9.75" customHeight="1">
      <c r="A54" s="165"/>
      <c r="B54" s="166" t="s">
        <v>250</v>
      </c>
      <c r="C54" s="166"/>
      <c r="D54" s="174"/>
      <c r="E54" s="174"/>
      <c r="F54" s="241">
        <v>31.467291505035405</v>
      </c>
      <c r="G54" s="241">
        <v>1.0712920180664101</v>
      </c>
      <c r="H54" s="241">
        <v>0.85703359179687499</v>
      </c>
      <c r="I54" s="241">
        <v>0.108913590118408</v>
      </c>
      <c r="J54" s="241">
        <v>0.10534483990478501</v>
      </c>
      <c r="K54" s="143"/>
    </row>
    <row r="55" spans="1:13" s="144" customFormat="1" ht="9.75" customHeight="1">
      <c r="A55" s="175"/>
      <c r="B55" s="176" t="s">
        <v>166</v>
      </c>
      <c r="C55" s="177"/>
      <c r="D55" s="178"/>
      <c r="E55" s="179"/>
      <c r="F55" s="180">
        <v>48.703985566009521</v>
      </c>
      <c r="G55" s="180">
        <v>2.5975972226562498</v>
      </c>
      <c r="H55" s="180">
        <v>1.2839925156250001</v>
      </c>
      <c r="I55" s="180">
        <v>0.78816295312499995</v>
      </c>
      <c r="J55" s="180">
        <v>0.52544203222656205</v>
      </c>
      <c r="K55" s="181"/>
    </row>
    <row r="56" spans="1:13" ht="9.75" customHeight="1">
      <c r="A56" s="139" t="s">
        <v>269</v>
      </c>
      <c r="B56" s="140"/>
      <c r="C56" s="140"/>
      <c r="D56" s="141"/>
      <c r="E56" s="142"/>
      <c r="F56" s="242">
        <v>308.95725357580193</v>
      </c>
      <c r="G56" s="236">
        <f t="shared" ref="G56" si="3">SUM(G57:G82)</f>
        <v>15.918259444563787</v>
      </c>
      <c r="H56" s="243">
        <v>0.10181423000000001</v>
      </c>
      <c r="I56" s="243">
        <v>5.2187394395637874</v>
      </c>
      <c r="J56" s="243">
        <v>10.616730485</v>
      </c>
      <c r="K56" s="182"/>
      <c r="M56" s="233"/>
    </row>
    <row r="57" spans="1:13" ht="9.75" customHeight="1">
      <c r="A57" s="165"/>
      <c r="B57" s="155" t="s">
        <v>251</v>
      </c>
      <c r="C57" s="155"/>
      <c r="D57" s="155"/>
      <c r="E57" s="165"/>
      <c r="F57" s="239">
        <v>1.6856588599999993</v>
      </c>
      <c r="G57" s="237">
        <v>0.152263788441338</v>
      </c>
      <c r="H57" s="244"/>
      <c r="I57" s="238">
        <v>9.3974788441338095E-2</v>
      </c>
      <c r="J57" s="239">
        <v>7.7313709999999994E-2</v>
      </c>
      <c r="K57" s="143"/>
    </row>
    <row r="58" spans="1:13" ht="9.75" customHeight="1">
      <c r="A58" s="145"/>
      <c r="B58" s="156" t="s">
        <v>252</v>
      </c>
      <c r="C58" s="156"/>
      <c r="D58" s="156"/>
      <c r="E58" s="145"/>
      <c r="F58" s="239">
        <v>20.29163673</v>
      </c>
      <c r="G58" s="237">
        <v>0.34944800999999998</v>
      </c>
      <c r="H58" s="245"/>
      <c r="I58" s="238">
        <v>6.6935900000000007E-2</v>
      </c>
      <c r="J58" s="239">
        <v>0.28251210999999998</v>
      </c>
      <c r="K58" s="143"/>
    </row>
    <row r="59" spans="1:13" ht="9.75" customHeight="1">
      <c r="A59" s="183"/>
      <c r="B59" s="152" t="s">
        <v>253</v>
      </c>
      <c r="C59" s="152"/>
      <c r="D59" s="152"/>
      <c r="E59" s="183"/>
      <c r="F59" s="239">
        <v>1.8036400000000001</v>
      </c>
      <c r="G59" s="237"/>
      <c r="H59" s="239"/>
      <c r="I59" s="238"/>
      <c r="J59" s="239"/>
      <c r="K59" s="143"/>
    </row>
    <row r="60" spans="1:13" ht="9.75" customHeight="1">
      <c r="A60" s="145"/>
      <c r="B60" s="184" t="s">
        <v>254</v>
      </c>
      <c r="C60" s="184"/>
      <c r="D60" s="184"/>
      <c r="E60" s="158"/>
      <c r="F60" s="239">
        <v>4.3259000000000007</v>
      </c>
      <c r="G60" s="237"/>
      <c r="H60" s="239"/>
      <c r="I60" s="238"/>
      <c r="J60" s="239"/>
      <c r="K60" s="143"/>
    </row>
    <row r="61" spans="1:13" ht="9.75" customHeight="1">
      <c r="A61" s="185"/>
      <c r="B61" s="155" t="s">
        <v>255</v>
      </c>
      <c r="C61" s="155"/>
      <c r="D61" s="155"/>
      <c r="E61" s="158"/>
      <c r="F61" s="239">
        <v>5.5818032758019136</v>
      </c>
      <c r="G61" s="237">
        <v>0.12090476</v>
      </c>
      <c r="H61" s="246"/>
      <c r="I61" s="238">
        <v>7.5384430000000002E-2</v>
      </c>
      <c r="J61" s="239">
        <v>4.5520329999999998E-2</v>
      </c>
      <c r="K61" s="143"/>
    </row>
    <row r="62" spans="1:13" ht="9.75" customHeight="1">
      <c r="A62" s="165"/>
      <c r="B62" s="155" t="s">
        <v>256</v>
      </c>
      <c r="C62" s="155"/>
      <c r="D62" s="155"/>
      <c r="E62" s="158"/>
      <c r="F62" s="239">
        <v>1.6710351999999999</v>
      </c>
      <c r="G62" s="237"/>
      <c r="H62" s="239"/>
      <c r="I62" s="238"/>
      <c r="J62" s="239"/>
      <c r="K62" s="143"/>
    </row>
    <row r="63" spans="1:13" ht="9.75" customHeight="1">
      <c r="A63" s="165"/>
      <c r="B63" s="153" t="s">
        <v>257</v>
      </c>
      <c r="C63" s="153"/>
      <c r="D63" s="153"/>
      <c r="E63" s="158"/>
      <c r="F63" s="239">
        <v>10.996116349999999</v>
      </c>
      <c r="G63" s="237">
        <v>1.2339798799999999</v>
      </c>
      <c r="H63" s="239"/>
      <c r="I63" s="238">
        <v>5.4441000000000003E-2</v>
      </c>
      <c r="J63" s="239">
        <v>1.17953888</v>
      </c>
      <c r="K63" s="143"/>
    </row>
    <row r="64" spans="1:13" ht="9.75" customHeight="1">
      <c r="A64" s="145"/>
      <c r="B64" s="156" t="s">
        <v>258</v>
      </c>
      <c r="C64" s="156"/>
      <c r="D64" s="156"/>
      <c r="E64" s="158"/>
      <c r="F64" s="239">
        <v>1.0999999999999999E-2</v>
      </c>
      <c r="G64" s="237"/>
      <c r="H64" s="239"/>
      <c r="I64" s="238"/>
      <c r="J64" s="239"/>
      <c r="K64" s="143"/>
    </row>
    <row r="65" spans="1:12" ht="9.75" customHeight="1">
      <c r="A65" s="145"/>
      <c r="B65" s="156" t="s">
        <v>259</v>
      </c>
      <c r="C65" s="156"/>
      <c r="D65" s="156"/>
      <c r="E65" s="145"/>
      <c r="F65" s="239">
        <v>4.4998291300000002</v>
      </c>
      <c r="G65" s="237"/>
      <c r="H65" s="239"/>
      <c r="I65" s="238"/>
      <c r="J65" s="239"/>
      <c r="K65" s="143"/>
    </row>
    <row r="66" spans="1:12" ht="9.75" customHeight="1">
      <c r="A66" s="145"/>
      <c r="B66" s="156" t="s">
        <v>260</v>
      </c>
      <c r="C66" s="156"/>
      <c r="D66" s="156"/>
      <c r="E66" s="145"/>
      <c r="F66" s="239">
        <v>2.3224320000000001</v>
      </c>
      <c r="G66" s="237">
        <v>1.488E-3</v>
      </c>
      <c r="H66" s="239"/>
      <c r="I66" s="238"/>
      <c r="J66" s="239">
        <v>1.488E-3</v>
      </c>
      <c r="K66" s="143"/>
    </row>
    <row r="67" spans="1:12" ht="9.75" customHeight="1">
      <c r="A67" s="165"/>
      <c r="B67" s="153" t="s">
        <v>261</v>
      </c>
      <c r="C67" s="153"/>
      <c r="D67" s="153"/>
      <c r="E67" s="158"/>
      <c r="F67" s="239">
        <v>0.92420000000000002</v>
      </c>
      <c r="G67" s="237">
        <v>0.11515</v>
      </c>
      <c r="H67" s="247"/>
      <c r="I67" s="238">
        <v>2.7089999999999999E-2</v>
      </c>
      <c r="J67" s="239">
        <v>8.8059999999999999E-2</v>
      </c>
      <c r="K67" s="143"/>
    </row>
    <row r="68" spans="1:12" ht="9.75" customHeight="1">
      <c r="A68" s="145"/>
      <c r="B68" s="152" t="s">
        <v>262</v>
      </c>
      <c r="C68" s="152"/>
      <c r="D68" s="152"/>
      <c r="E68" s="186"/>
      <c r="F68" s="239">
        <v>3.26396598</v>
      </c>
      <c r="G68" s="237">
        <v>5.9116500000000002E-2</v>
      </c>
      <c r="H68" s="239"/>
      <c r="I68" s="238">
        <v>2.01765E-2</v>
      </c>
      <c r="J68" s="239">
        <v>3.8940000000000002E-2</v>
      </c>
      <c r="K68" s="143"/>
    </row>
    <row r="69" spans="1:12" ht="9.75" customHeight="1">
      <c r="A69" s="172"/>
      <c r="B69" s="187" t="s">
        <v>263</v>
      </c>
      <c r="C69" s="187"/>
      <c r="D69" s="187"/>
      <c r="E69" s="188"/>
      <c r="F69" s="237">
        <v>85.532433780000048</v>
      </c>
      <c r="G69" s="237">
        <v>2.4781181561224499</v>
      </c>
      <c r="H69" s="237"/>
      <c r="I69" s="238">
        <v>0.35386815612244898</v>
      </c>
      <c r="J69" s="239">
        <v>2.12425</v>
      </c>
      <c r="K69" s="143"/>
    </row>
    <row r="70" spans="1:12" ht="9.75" customHeight="1">
      <c r="A70" s="165"/>
      <c r="B70" s="155" t="s">
        <v>264</v>
      </c>
      <c r="C70" s="155"/>
      <c r="D70" s="155"/>
      <c r="E70" s="158"/>
      <c r="F70" s="239">
        <v>2.3933596800000001</v>
      </c>
      <c r="G70" s="237">
        <v>0.23100000000000001</v>
      </c>
      <c r="H70" s="239"/>
      <c r="I70" s="238"/>
      <c r="J70" s="239">
        <v>0.23100000000000001</v>
      </c>
      <c r="K70" s="143"/>
    </row>
    <row r="71" spans="1:12" ht="9.75" customHeight="1">
      <c r="A71" s="165"/>
      <c r="B71" s="155" t="s">
        <v>265</v>
      </c>
      <c r="C71" s="155"/>
      <c r="D71" s="155"/>
      <c r="E71" s="158"/>
      <c r="F71" s="239">
        <v>0.90170726000000001</v>
      </c>
      <c r="G71" s="237">
        <v>9.7999999999999997E-4</v>
      </c>
      <c r="H71" s="239"/>
      <c r="I71" s="238"/>
      <c r="J71" s="239">
        <v>9.7999999999999997E-4</v>
      </c>
      <c r="K71" s="143"/>
    </row>
    <row r="72" spans="1:12" ht="9" customHeight="1">
      <c r="A72" s="172"/>
      <c r="B72" s="169" t="s">
        <v>266</v>
      </c>
      <c r="C72" s="169"/>
      <c r="D72" s="169"/>
      <c r="E72" s="189"/>
      <c r="F72" s="237">
        <v>8.5176145299999995</v>
      </c>
      <c r="G72" s="237"/>
      <c r="H72" s="248"/>
      <c r="I72" s="238"/>
      <c r="J72" s="239"/>
      <c r="K72" s="143"/>
    </row>
    <row r="73" spans="1:12" ht="9.75" customHeight="1">
      <c r="A73" s="145"/>
      <c r="B73" s="153" t="s">
        <v>267</v>
      </c>
      <c r="C73" s="153"/>
      <c r="D73" s="153"/>
      <c r="E73" s="158"/>
      <c r="F73" s="239">
        <v>10.56832191</v>
      </c>
      <c r="G73" s="237"/>
      <c r="H73" s="249"/>
      <c r="I73" s="238"/>
      <c r="J73" s="239"/>
      <c r="K73" s="143"/>
    </row>
    <row r="74" spans="1:12" ht="9.75" customHeight="1">
      <c r="A74" s="190"/>
      <c r="B74" s="191" t="s">
        <v>268</v>
      </c>
      <c r="C74" s="191"/>
      <c r="D74" s="191"/>
      <c r="E74" s="163"/>
      <c r="F74" s="250">
        <v>42.339755740000008</v>
      </c>
      <c r="G74" s="250">
        <v>2.0525030000000002</v>
      </c>
      <c r="H74" s="250"/>
      <c r="I74" s="251"/>
      <c r="J74" s="250">
        <v>2.0525030000000002</v>
      </c>
      <c r="K74" s="143"/>
    </row>
    <row r="75" spans="1:12" s="192" customFormat="1" ht="9.75" customHeight="1">
      <c r="A75" s="165"/>
      <c r="B75" s="153" t="s">
        <v>270</v>
      </c>
      <c r="C75" s="153"/>
      <c r="D75" s="153"/>
      <c r="E75" s="153"/>
      <c r="F75" s="239">
        <v>0</v>
      </c>
      <c r="G75" s="237"/>
      <c r="H75" s="252"/>
      <c r="I75" s="253"/>
      <c r="J75" s="237"/>
      <c r="K75" s="130"/>
      <c r="L75" s="130"/>
    </row>
    <row r="76" spans="1:12" s="192" customFormat="1" ht="9.75" customHeight="1">
      <c r="A76" s="165"/>
      <c r="B76" s="153" t="s">
        <v>357</v>
      </c>
      <c r="C76" s="153"/>
      <c r="D76" s="153"/>
      <c r="E76" s="153"/>
      <c r="F76" s="239">
        <v>63.755543060000001</v>
      </c>
      <c r="G76" s="237">
        <v>8.7414984800000006</v>
      </c>
      <c r="H76" s="241"/>
      <c r="I76" s="238">
        <v>4.3707492400000003</v>
      </c>
      <c r="J76" s="239">
        <v>4.3707492400000003</v>
      </c>
      <c r="K76" s="130"/>
      <c r="L76" s="130"/>
    </row>
    <row r="77" spans="1:12" ht="9.75" customHeight="1">
      <c r="A77" s="165"/>
      <c r="B77" s="153" t="s">
        <v>271</v>
      </c>
      <c r="C77" s="153"/>
      <c r="D77" s="153"/>
      <c r="E77" s="153"/>
      <c r="F77" s="239">
        <v>22.190931189999986</v>
      </c>
      <c r="G77" s="237">
        <v>0.12064981</v>
      </c>
      <c r="H77" s="237"/>
      <c r="I77" s="238">
        <v>6.0324904999999998E-2</v>
      </c>
      <c r="J77" s="239">
        <v>6.0324904999999998E-2</v>
      </c>
    </row>
    <row r="78" spans="1:12" s="192" customFormat="1" ht="9.75" customHeight="1">
      <c r="A78" s="165"/>
      <c r="B78" s="153" t="s">
        <v>272</v>
      </c>
      <c r="C78" s="153"/>
      <c r="D78" s="153"/>
      <c r="E78" s="153"/>
      <c r="F78" s="239">
        <v>5.0000999999999998</v>
      </c>
      <c r="G78" s="237"/>
      <c r="H78" s="241"/>
      <c r="I78" s="238"/>
      <c r="J78" s="239"/>
      <c r="K78" s="130"/>
      <c r="L78" s="130"/>
    </row>
    <row r="79" spans="1:12" ht="9.75" customHeight="1">
      <c r="A79" s="145"/>
      <c r="B79" s="156" t="s">
        <v>273</v>
      </c>
      <c r="C79" s="156"/>
      <c r="D79" s="156"/>
      <c r="E79" s="158"/>
      <c r="F79" s="239">
        <v>3.2584754899999999</v>
      </c>
      <c r="G79" s="237">
        <v>0.22480510000000001</v>
      </c>
      <c r="H79" s="237">
        <v>0.10181423000000001</v>
      </c>
      <c r="I79" s="238">
        <v>7.3794520000000002E-2</v>
      </c>
      <c r="J79" s="239">
        <v>4.919635E-2</v>
      </c>
      <c r="K79" s="143"/>
    </row>
    <row r="80" spans="1:12" ht="9.75" customHeight="1">
      <c r="A80" s="172"/>
      <c r="B80" s="193" t="s">
        <v>274</v>
      </c>
      <c r="C80" s="193"/>
      <c r="D80" s="193"/>
      <c r="E80" s="188"/>
      <c r="F80" s="237">
        <v>0.854078</v>
      </c>
      <c r="G80" s="237">
        <v>2.1999999999999999E-2</v>
      </c>
      <c r="H80" s="237"/>
      <c r="I80" s="238">
        <v>2.1999999999999999E-2</v>
      </c>
      <c r="J80" s="239"/>
    </row>
    <row r="81" spans="1:16" ht="9.75" customHeight="1">
      <c r="A81" s="165"/>
      <c r="B81" s="153" t="s">
        <v>275</v>
      </c>
      <c r="C81" s="153"/>
      <c r="D81" s="153"/>
      <c r="E81" s="153"/>
      <c r="F81" s="120">
        <v>3.7150000000000002E-2</v>
      </c>
      <c r="G81" s="118"/>
      <c r="H81" s="120"/>
      <c r="I81" s="120"/>
      <c r="J81" s="120"/>
    </row>
    <row r="82" spans="1:16" s="192" customFormat="1" ht="9.75" customHeight="1">
      <c r="A82" s="190"/>
      <c r="B82" s="162" t="s">
        <v>358</v>
      </c>
      <c r="C82" s="162"/>
      <c r="D82" s="162"/>
      <c r="E82" s="194"/>
      <c r="F82" s="123">
        <v>6.2305654100000005</v>
      </c>
      <c r="G82" s="118">
        <v>1.4353960000000001E-2</v>
      </c>
      <c r="H82" s="118"/>
      <c r="I82" s="118"/>
      <c r="J82" s="120">
        <v>1.4353960000000001E-2</v>
      </c>
      <c r="K82" s="130"/>
      <c r="L82" s="144"/>
      <c r="M82" s="234"/>
      <c r="N82" s="195"/>
      <c r="O82" s="144"/>
      <c r="P82" s="144"/>
    </row>
    <row r="83" spans="1:16" s="144" customFormat="1" ht="12" customHeight="1">
      <c r="A83" s="196" t="s">
        <v>276</v>
      </c>
      <c r="B83" s="197"/>
      <c r="C83" s="197"/>
      <c r="D83" s="198"/>
      <c r="E83" s="199"/>
      <c r="F83" s="124">
        <v>2092.5434907318217</v>
      </c>
      <c r="G83" s="124">
        <f t="shared" ref="G83" si="4">SUM(G6+G15+G56)</f>
        <v>127.55309187405683</v>
      </c>
      <c r="H83" s="124">
        <v>90.251248323394563</v>
      </c>
      <c r="I83" s="124">
        <v>17.882716897074697</v>
      </c>
      <c r="J83" s="124">
        <v>19.438151580961438</v>
      </c>
    </row>
    <row r="84" spans="1:16" s="205" customFormat="1" ht="9.75" customHeight="1">
      <c r="A84" s="200" t="s">
        <v>359</v>
      </c>
      <c r="B84" s="201"/>
      <c r="C84" s="201"/>
      <c r="D84" s="201"/>
      <c r="E84" s="201"/>
      <c r="F84" s="143"/>
      <c r="G84" s="202"/>
      <c r="H84" s="203"/>
      <c r="I84" s="204"/>
      <c r="J84" s="204"/>
    </row>
    <row r="85" spans="1:16" s="205" customFormat="1" ht="7.5" customHeight="1">
      <c r="A85" s="206" t="s">
        <v>277</v>
      </c>
      <c r="F85" s="143"/>
      <c r="G85" s="207"/>
      <c r="H85" s="208"/>
      <c r="I85" s="209"/>
      <c r="J85" s="209"/>
    </row>
    <row r="86" spans="1:16" s="205" customFormat="1" ht="7.5" customHeight="1">
      <c r="A86" s="206"/>
      <c r="B86" s="205" t="s">
        <v>360</v>
      </c>
      <c r="C86" s="205" t="s">
        <v>360</v>
      </c>
      <c r="F86" s="143"/>
      <c r="G86" s="207"/>
      <c r="H86" s="208"/>
      <c r="I86" s="209"/>
      <c r="J86" s="209"/>
    </row>
    <row r="87" spans="1:16" s="144" customFormat="1" ht="7.5" customHeight="1">
      <c r="A87" s="210" t="s">
        <v>278</v>
      </c>
      <c r="B87" s="211"/>
      <c r="C87" s="211"/>
      <c r="F87" s="212"/>
      <c r="G87" s="212"/>
      <c r="H87" s="212"/>
      <c r="I87" s="212"/>
      <c r="J87" s="212"/>
    </row>
    <row r="88" spans="1:16" ht="9.75" customHeight="1">
      <c r="A88" s="213"/>
      <c r="B88" s="214"/>
      <c r="C88" s="214"/>
      <c r="D88" s="214"/>
      <c r="E88" s="217" t="s">
        <v>361</v>
      </c>
      <c r="F88" s="215"/>
      <c r="G88" s="216"/>
      <c r="H88" s="216"/>
      <c r="I88" s="216"/>
      <c r="J88" s="216"/>
    </row>
    <row r="89" spans="1:16" ht="9.75" customHeight="1">
      <c r="F89" s="218"/>
    </row>
    <row r="90" spans="1:16" ht="9.75" customHeight="1">
      <c r="E90" s="144"/>
      <c r="F90" s="219"/>
      <c r="G90" s="219"/>
      <c r="H90" s="219"/>
      <c r="I90" s="219"/>
      <c r="J90" s="219"/>
    </row>
    <row r="91" spans="1:16" ht="9.75" customHeight="1">
      <c r="E91" s="144"/>
      <c r="F91" s="219"/>
      <c r="G91" s="220"/>
      <c r="H91" s="220"/>
      <c r="I91" s="220"/>
      <c r="J91" s="220"/>
      <c r="M91" s="235"/>
      <c r="N91" s="235"/>
      <c r="O91" s="235"/>
    </row>
    <row r="92" spans="1:16" ht="9.75" customHeight="1">
      <c r="E92" s="144"/>
      <c r="F92" s="219"/>
      <c r="G92" s="219"/>
      <c r="H92" s="219"/>
      <c r="I92" s="219"/>
      <c r="J92" s="219"/>
    </row>
    <row r="93" spans="1:16" ht="9.75" customHeight="1">
      <c r="E93" s="144"/>
      <c r="F93" s="219"/>
      <c r="G93" s="219"/>
      <c r="H93" s="219"/>
      <c r="I93" s="219"/>
      <c r="J93" s="219"/>
    </row>
    <row r="94" spans="1:16" ht="9.75" customHeight="1">
      <c r="E94" s="144"/>
      <c r="F94" s="219"/>
      <c r="G94" s="219"/>
      <c r="H94" s="219"/>
      <c r="I94" s="219"/>
      <c r="J94" s="219"/>
    </row>
    <row r="95" spans="1:16" ht="9.75" customHeight="1">
      <c r="E95" s="144"/>
      <c r="F95" s="144"/>
      <c r="G95" s="221"/>
      <c r="H95" s="221"/>
      <c r="I95" s="221"/>
      <c r="J95" s="221"/>
    </row>
    <row r="96" spans="1:16" ht="9.75" customHeight="1">
      <c r="E96" s="144"/>
      <c r="F96" s="219"/>
      <c r="G96" s="219"/>
      <c r="H96" s="219"/>
      <c r="I96" s="219"/>
      <c r="J96" s="219"/>
    </row>
    <row r="97" spans="5:10" ht="9.75" customHeight="1">
      <c r="E97" s="144"/>
      <c r="F97" s="219"/>
      <c r="G97" s="219"/>
      <c r="H97" s="219"/>
      <c r="I97" s="219"/>
      <c r="J97" s="219"/>
    </row>
    <row r="98" spans="5:10" ht="9.75" customHeight="1">
      <c r="E98" s="144"/>
      <c r="F98" s="219"/>
      <c r="G98" s="219"/>
      <c r="H98" s="219"/>
      <c r="I98" s="219"/>
      <c r="J98" s="219"/>
    </row>
    <row r="99" spans="5:10" ht="9.75" customHeight="1">
      <c r="E99" s="144"/>
      <c r="F99" s="144"/>
      <c r="G99" s="221"/>
      <c r="H99" s="221"/>
      <c r="I99" s="221"/>
      <c r="J99" s="221"/>
    </row>
    <row r="100" spans="5:10" ht="9.75" customHeight="1">
      <c r="E100" s="144"/>
      <c r="F100" s="144"/>
      <c r="G100" s="144"/>
      <c r="H100" s="144"/>
      <c r="I100" s="144"/>
      <c r="J100" s="144"/>
    </row>
    <row r="101" spans="5:10" ht="9.75" customHeight="1">
      <c r="E101" s="144"/>
      <c r="F101" s="222"/>
      <c r="G101" s="221"/>
      <c r="H101" s="221"/>
      <c r="I101" s="221"/>
      <c r="J101" s="221"/>
    </row>
    <row r="102" spans="5:10" ht="9.75" customHeight="1">
      <c r="E102" s="144"/>
      <c r="F102" s="223"/>
      <c r="G102" s="221"/>
      <c r="H102" s="221"/>
      <c r="I102" s="221"/>
      <c r="J102" s="221"/>
    </row>
    <row r="103" spans="5:10" ht="9.75" customHeight="1">
      <c r="E103" s="144"/>
      <c r="F103" s="223"/>
      <c r="G103" s="221"/>
      <c r="H103" s="221"/>
      <c r="I103" s="221"/>
      <c r="J103" s="221"/>
    </row>
    <row r="104" spans="5:10" ht="9.75" customHeight="1">
      <c r="F104" s="223"/>
    </row>
    <row r="105" spans="5:10" ht="9.75" customHeight="1">
      <c r="F105" s="220"/>
    </row>
    <row r="106" spans="5:10" ht="9.75" customHeight="1">
      <c r="F106" s="223"/>
    </row>
    <row r="107" spans="5:10" ht="9.75" customHeight="1">
      <c r="F107" s="222"/>
    </row>
    <row r="108" spans="5:10" ht="9.75" customHeight="1">
      <c r="F108" s="222"/>
    </row>
    <row r="109" spans="5:10" ht="9.75" customHeight="1">
      <c r="F109" s="222"/>
    </row>
    <row r="110" spans="5:10" ht="9.75" customHeight="1">
      <c r="F110" s="222"/>
    </row>
    <row r="111" spans="5:10" ht="9.75" customHeight="1">
      <c r="F111" s="222"/>
    </row>
    <row r="112" spans="5:10" ht="9.75" customHeight="1">
      <c r="F112" s="222"/>
    </row>
    <row r="113" spans="6:6" ht="9.75" customHeight="1">
      <c r="F113" s="222"/>
    </row>
    <row r="114" spans="6:6" ht="9.75" customHeight="1">
      <c r="F114" s="222"/>
    </row>
    <row r="115" spans="6:6" ht="9.75" customHeight="1">
      <c r="F115" s="222"/>
    </row>
    <row r="116" spans="6:6" ht="9.75" customHeight="1">
      <c r="F116" s="222"/>
    </row>
    <row r="117" spans="6:6" ht="9.75" customHeight="1">
      <c r="F117" s="222"/>
    </row>
  </sheetData>
  <mergeCells count="4">
    <mergeCell ref="C23:E23"/>
    <mergeCell ref="C52:E52"/>
    <mergeCell ref="G3:J3"/>
    <mergeCell ref="A3:E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31"/>
  <sheetViews>
    <sheetView workbookViewId="0"/>
  </sheetViews>
  <sheetFormatPr baseColWidth="10" defaultRowHeight="15"/>
  <cols>
    <col min="1" max="16384" width="11" style="3"/>
  </cols>
  <sheetData>
    <row r="1" spans="1:9">
      <c r="A1" s="3" t="s">
        <v>366</v>
      </c>
    </row>
    <row r="3" spans="1:9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>
      <c r="A4" s="254" t="s">
        <v>8</v>
      </c>
      <c r="B4" s="254"/>
      <c r="C4" s="254"/>
      <c r="D4" s="254"/>
      <c r="E4" s="254"/>
      <c r="F4" s="254"/>
      <c r="G4" s="254"/>
      <c r="H4" s="254"/>
      <c r="I4" s="254"/>
    </row>
    <row r="5" spans="1:9">
      <c r="A5" s="6">
        <v>2007</v>
      </c>
      <c r="B5" s="5">
        <v>16121302</v>
      </c>
      <c r="C5" s="5">
        <v>4153198</v>
      </c>
      <c r="D5" s="5">
        <v>3187399</v>
      </c>
      <c r="E5" s="5">
        <v>8135931</v>
      </c>
      <c r="F5" s="5">
        <v>7832239</v>
      </c>
      <c r="G5" s="5">
        <v>5125508</v>
      </c>
      <c r="H5" s="5">
        <v>2497986</v>
      </c>
      <c r="I5" s="5">
        <v>47053563</v>
      </c>
    </row>
    <row r="6" spans="1:9">
      <c r="A6" s="6">
        <v>2008</v>
      </c>
      <c r="B6" s="8">
        <v>16369389</v>
      </c>
      <c r="C6" s="8">
        <v>4258156</v>
      </c>
      <c r="D6" s="8">
        <v>3222573</v>
      </c>
      <c r="E6" s="8">
        <v>8226130</v>
      </c>
      <c r="F6" s="8">
        <v>7858545</v>
      </c>
      <c r="G6" s="8">
        <v>5158018</v>
      </c>
      <c r="H6" s="8">
        <v>2497096</v>
      </c>
      <c r="I6" s="8">
        <v>47589907</v>
      </c>
    </row>
    <row r="7" spans="1:9">
      <c r="A7" s="6">
        <v>2009</v>
      </c>
      <c r="B7" s="5">
        <v>16644821</v>
      </c>
      <c r="C7" s="5">
        <v>4312824</v>
      </c>
      <c r="D7" s="5">
        <v>3287045</v>
      </c>
      <c r="E7" s="5">
        <v>8330074</v>
      </c>
      <c r="F7" s="5">
        <v>7973616</v>
      </c>
      <c r="G7" s="5">
        <v>5166110</v>
      </c>
      <c r="H7" s="5">
        <v>2525755</v>
      </c>
      <c r="I7" s="5">
        <v>48240246</v>
      </c>
    </row>
    <row r="8" spans="1:9">
      <c r="A8" s="6">
        <v>2010</v>
      </c>
      <c r="B8" s="8">
        <v>16779924</v>
      </c>
      <c r="C8" s="8">
        <v>4675905</v>
      </c>
      <c r="D8" s="8">
        <v>3290524</v>
      </c>
      <c r="E8" s="8">
        <v>8182557</v>
      </c>
      <c r="F8" s="8">
        <v>8017696</v>
      </c>
      <c r="G8" s="8">
        <v>5148653</v>
      </c>
      <c r="H8" s="8">
        <v>2501595</v>
      </c>
      <c r="I8" s="8">
        <v>48596854</v>
      </c>
    </row>
    <row r="9" spans="1:9">
      <c r="A9" s="6">
        <v>2011</v>
      </c>
      <c r="B9" s="5">
        <v>16753562</v>
      </c>
      <c r="C9" s="5">
        <v>4602610</v>
      </c>
      <c r="D9" s="5">
        <v>3276278</v>
      </c>
      <c r="E9" s="5">
        <v>8082060</v>
      </c>
      <c r="F9" s="5">
        <v>7956690</v>
      </c>
      <c r="G9" s="5">
        <v>5106088</v>
      </c>
      <c r="H9" s="5">
        <v>2483037</v>
      </c>
      <c r="I9" s="5">
        <v>48260325</v>
      </c>
    </row>
    <row r="10" spans="1:9">
      <c r="A10" s="6">
        <v>2012</v>
      </c>
      <c r="B10" s="8">
        <v>16615278</v>
      </c>
      <c r="C10" s="8">
        <v>4617503</v>
      </c>
      <c r="D10" s="8">
        <v>3207987</v>
      </c>
      <c r="E10" s="8">
        <v>7936605</v>
      </c>
      <c r="F10" s="8">
        <v>7877882</v>
      </c>
      <c r="G10" s="8">
        <v>5079444</v>
      </c>
      <c r="H10" s="8">
        <v>2447723</v>
      </c>
      <c r="I10" s="8">
        <v>47782422</v>
      </c>
    </row>
    <row r="11" spans="1:9">
      <c r="A11" s="6">
        <v>2013</v>
      </c>
      <c r="B11" s="5">
        <v>16081920</v>
      </c>
      <c r="C11" s="5">
        <v>4569953</v>
      </c>
      <c r="D11" s="5">
        <v>3148289</v>
      </c>
      <c r="E11" s="5">
        <v>7654291</v>
      </c>
      <c r="F11" s="5">
        <v>7645148</v>
      </c>
      <c r="G11" s="5">
        <v>4973266</v>
      </c>
      <c r="H11" s="5">
        <v>2401491</v>
      </c>
      <c r="I11" s="5">
        <v>46474357</v>
      </c>
    </row>
    <row r="12" spans="1:9">
      <c r="A12" s="6">
        <v>2014</v>
      </c>
      <c r="B12" s="8">
        <v>16180787</v>
      </c>
      <c r="C12" s="8">
        <v>4696006</v>
      </c>
      <c r="D12" s="8">
        <v>3186050</v>
      </c>
      <c r="E12" s="8">
        <v>7683868</v>
      </c>
      <c r="F12" s="8">
        <v>7716377</v>
      </c>
      <c r="G12" s="8">
        <v>4921081</v>
      </c>
      <c r="H12" s="8">
        <v>2413982</v>
      </c>
      <c r="I12" s="8">
        <v>46798150</v>
      </c>
    </row>
    <row r="13" spans="1:9">
      <c r="A13" s="6">
        <v>2015</v>
      </c>
      <c r="B13" s="5">
        <v>16879127</v>
      </c>
      <c r="C13" s="5">
        <v>4506047</v>
      </c>
      <c r="D13" s="5">
        <v>3146707</v>
      </c>
      <c r="E13" s="5">
        <v>7861942</v>
      </c>
      <c r="F13" s="5">
        <v>7782541</v>
      </c>
      <c r="G13" s="5">
        <v>5026894</v>
      </c>
      <c r="H13" s="5">
        <v>2520732</v>
      </c>
      <c r="I13" s="5">
        <v>47723991</v>
      </c>
    </row>
    <row r="14" spans="1:9">
      <c r="A14" s="6">
        <v>2016</v>
      </c>
      <c r="B14" s="8">
        <v>17528897</v>
      </c>
      <c r="C14" s="8">
        <v>4537446</v>
      </c>
      <c r="D14" s="8">
        <v>3179104</v>
      </c>
      <c r="E14" s="8">
        <v>7875066</v>
      </c>
      <c r="F14" s="8">
        <v>7848930</v>
      </c>
      <c r="G14" s="8">
        <v>5084587</v>
      </c>
      <c r="H14" s="8">
        <v>2573176</v>
      </c>
      <c r="I14" s="8">
        <v>48627206</v>
      </c>
    </row>
    <row r="15" spans="1:9">
      <c r="A15" s="6">
        <v>2017</v>
      </c>
      <c r="B15" s="5">
        <v>17564499</v>
      </c>
      <c r="C15" s="5">
        <v>4719424</v>
      </c>
      <c r="D15" s="5">
        <v>3115432</v>
      </c>
      <c r="E15" s="5">
        <v>7836522</v>
      </c>
      <c r="F15" s="5">
        <v>7816857</v>
      </c>
      <c r="G15" s="5">
        <v>5123593</v>
      </c>
      <c r="H15" s="5">
        <v>2603162</v>
      </c>
      <c r="I15" s="5">
        <v>48779490</v>
      </c>
    </row>
    <row r="16" spans="1:9">
      <c r="A16" s="10">
        <v>2018</v>
      </c>
      <c r="B16" s="11">
        <v>18147874.98</v>
      </c>
      <c r="C16" s="11">
        <f>249242.9555+68633.90752+4323039.166</f>
        <v>4640916.0290200002</v>
      </c>
      <c r="D16" s="11">
        <v>3087247.639</v>
      </c>
      <c r="E16" s="11">
        <v>7864180.8990000002</v>
      </c>
      <c r="F16" s="11">
        <v>7804773.9170000004</v>
      </c>
      <c r="G16" s="11">
        <v>5085125.8890000004</v>
      </c>
      <c r="H16" s="11">
        <v>2615832.3650000002</v>
      </c>
      <c r="I16" s="11">
        <f>SUM(B16:H16)</f>
        <v>49245951.718020007</v>
      </c>
    </row>
    <row r="17" spans="1:9">
      <c r="A17" s="254" t="s">
        <v>9</v>
      </c>
      <c r="B17" s="254"/>
      <c r="C17" s="254"/>
      <c r="D17" s="254"/>
      <c r="E17" s="254"/>
      <c r="F17" s="254"/>
      <c r="G17" s="254"/>
      <c r="H17" s="254"/>
      <c r="I17" s="254"/>
    </row>
    <row r="18" spans="1:9">
      <c r="A18" s="6">
        <v>2007</v>
      </c>
      <c r="B18" s="5">
        <v>1492</v>
      </c>
      <c r="C18" s="3">
        <v>319</v>
      </c>
      <c r="D18" s="3">
        <v>293</v>
      </c>
      <c r="E18" s="3">
        <v>765</v>
      </c>
      <c r="F18" s="5">
        <v>1010</v>
      </c>
      <c r="G18" s="3">
        <v>754</v>
      </c>
      <c r="H18" s="3">
        <v>656</v>
      </c>
      <c r="I18" s="5">
        <v>5289</v>
      </c>
    </row>
    <row r="19" spans="1:9">
      <c r="A19" s="6">
        <v>2008</v>
      </c>
      <c r="B19" s="8">
        <v>1436</v>
      </c>
      <c r="C19" s="9">
        <v>301</v>
      </c>
      <c r="D19" s="9">
        <v>281</v>
      </c>
      <c r="E19" s="9">
        <v>725</v>
      </c>
      <c r="F19" s="9">
        <v>981</v>
      </c>
      <c r="G19" s="9">
        <v>718</v>
      </c>
      <c r="H19" s="9">
        <v>609</v>
      </c>
      <c r="I19" s="8">
        <v>5051</v>
      </c>
    </row>
    <row r="20" spans="1:9">
      <c r="A20" s="6">
        <v>2009</v>
      </c>
      <c r="B20" s="5">
        <v>1415</v>
      </c>
      <c r="C20" s="3">
        <v>295</v>
      </c>
      <c r="D20" s="3">
        <v>280</v>
      </c>
      <c r="E20" s="3">
        <v>704</v>
      </c>
      <c r="F20" s="3">
        <v>939</v>
      </c>
      <c r="G20" s="3">
        <v>682</v>
      </c>
      <c r="H20" s="3">
        <v>584</v>
      </c>
      <c r="I20" s="5">
        <v>4899</v>
      </c>
    </row>
    <row r="21" spans="1:9">
      <c r="A21" s="6">
        <v>2010</v>
      </c>
      <c r="B21" s="8">
        <v>1401</v>
      </c>
      <c r="C21" s="9">
        <v>290</v>
      </c>
      <c r="D21" s="9">
        <v>265</v>
      </c>
      <c r="E21" s="9">
        <v>675</v>
      </c>
      <c r="F21" s="9">
        <v>889</v>
      </c>
      <c r="G21" s="9">
        <v>639</v>
      </c>
      <c r="H21" s="9">
        <v>536</v>
      </c>
      <c r="I21" s="8">
        <v>4695</v>
      </c>
    </row>
    <row r="22" spans="1:9">
      <c r="A22" s="6">
        <v>2011</v>
      </c>
      <c r="B22" s="5">
        <v>1355</v>
      </c>
      <c r="C22" s="3">
        <v>287</v>
      </c>
      <c r="D22" s="3">
        <v>262</v>
      </c>
      <c r="E22" s="3">
        <v>647</v>
      </c>
      <c r="F22" s="3">
        <v>855</v>
      </c>
      <c r="G22" s="3">
        <v>611</v>
      </c>
      <c r="H22" s="3">
        <v>521</v>
      </c>
      <c r="I22" s="5">
        <v>4538</v>
      </c>
    </row>
    <row r="23" spans="1:9">
      <c r="A23" s="6">
        <v>2012</v>
      </c>
      <c r="B23" s="8">
        <v>1318</v>
      </c>
      <c r="C23" s="9">
        <v>278</v>
      </c>
      <c r="D23" s="9">
        <v>242</v>
      </c>
      <c r="E23" s="9">
        <v>629</v>
      </c>
      <c r="F23" s="9">
        <v>829</v>
      </c>
      <c r="G23" s="9">
        <v>590</v>
      </c>
      <c r="H23" s="9">
        <v>488</v>
      </c>
      <c r="I23" s="8">
        <v>4374</v>
      </c>
    </row>
    <row r="24" spans="1:9">
      <c r="A24" s="6">
        <v>2013</v>
      </c>
      <c r="B24" s="5">
        <v>1282</v>
      </c>
      <c r="C24" s="3">
        <v>266</v>
      </c>
      <c r="D24" s="3">
        <v>240</v>
      </c>
      <c r="E24" s="3">
        <v>607</v>
      </c>
      <c r="F24" s="3">
        <v>807</v>
      </c>
      <c r="G24" s="3">
        <v>564</v>
      </c>
      <c r="H24" s="3">
        <v>470</v>
      </c>
      <c r="I24" s="5">
        <v>4236</v>
      </c>
    </row>
    <row r="25" spans="1:9">
      <c r="A25" s="6">
        <v>2014</v>
      </c>
      <c r="B25" s="8">
        <v>1255</v>
      </c>
      <c r="C25" s="9">
        <v>253</v>
      </c>
      <c r="D25" s="9">
        <v>236</v>
      </c>
      <c r="E25" s="9">
        <v>568</v>
      </c>
      <c r="F25" s="9">
        <v>770</v>
      </c>
      <c r="G25" s="9">
        <v>531</v>
      </c>
      <c r="H25" s="9">
        <v>433</v>
      </c>
      <c r="I25" s="8">
        <v>4046</v>
      </c>
    </row>
    <row r="26" spans="1:9">
      <c r="A26" s="6">
        <v>2015</v>
      </c>
      <c r="B26" s="5">
        <v>1583</v>
      </c>
      <c r="C26" s="3">
        <v>371</v>
      </c>
      <c r="D26" s="3">
        <v>256</v>
      </c>
      <c r="E26" s="3">
        <v>638</v>
      </c>
      <c r="F26" s="3">
        <v>747</v>
      </c>
      <c r="G26" s="3">
        <v>522</v>
      </c>
      <c r="H26" s="3">
        <v>392</v>
      </c>
      <c r="I26" s="5">
        <v>4509</v>
      </c>
    </row>
    <row r="27" spans="1:9">
      <c r="A27" s="6">
        <v>2016</v>
      </c>
      <c r="B27" s="8">
        <v>1561</v>
      </c>
      <c r="C27" s="9">
        <v>368</v>
      </c>
      <c r="D27" s="9">
        <v>254</v>
      </c>
      <c r="E27" s="9">
        <v>624</v>
      </c>
      <c r="F27" s="9">
        <v>733</v>
      </c>
      <c r="G27" s="9">
        <v>517</v>
      </c>
      <c r="H27" s="9">
        <v>381</v>
      </c>
      <c r="I27" s="8">
        <v>4438</v>
      </c>
    </row>
    <row r="28" spans="1:9">
      <c r="A28" s="6">
        <v>2017</v>
      </c>
      <c r="B28" s="5">
        <v>1539</v>
      </c>
      <c r="C28" s="3">
        <v>366</v>
      </c>
      <c r="D28" s="3">
        <v>247</v>
      </c>
      <c r="E28" s="3">
        <v>619</v>
      </c>
      <c r="F28" s="3">
        <v>722</v>
      </c>
      <c r="G28" s="3">
        <v>519</v>
      </c>
      <c r="H28" s="3">
        <v>371</v>
      </c>
      <c r="I28" s="5">
        <v>4383</v>
      </c>
    </row>
    <row r="29" spans="1:9">
      <c r="A29" s="10">
        <v>2018</v>
      </c>
      <c r="B29" s="11">
        <v>1522</v>
      </c>
      <c r="C29" s="11">
        <f>38+23+295</f>
        <v>356</v>
      </c>
      <c r="D29" s="11">
        <v>245</v>
      </c>
      <c r="E29" s="11">
        <v>599</v>
      </c>
      <c r="F29" s="11">
        <v>703</v>
      </c>
      <c r="G29" s="11">
        <v>499</v>
      </c>
      <c r="H29" s="11">
        <v>354</v>
      </c>
      <c r="I29" s="11">
        <f>SUM(B29:H29)</f>
        <v>4278</v>
      </c>
    </row>
    <row r="31" spans="1:9">
      <c r="A31" s="3" t="s">
        <v>10</v>
      </c>
    </row>
  </sheetData>
  <mergeCells count="2">
    <mergeCell ref="A4:I4"/>
    <mergeCell ref="A17:I1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78"/>
  <sheetViews>
    <sheetView zoomScaleNormal="100" workbookViewId="0">
      <selection activeCell="A2" sqref="A2"/>
    </sheetView>
  </sheetViews>
  <sheetFormatPr baseColWidth="10" defaultColWidth="9.125" defaultRowHeight="9"/>
  <cols>
    <col min="1" max="1" width="8.375" style="40" customWidth="1"/>
    <col min="2" max="2" width="10.125" style="40" bestFit="1" customWidth="1"/>
    <col min="3" max="3" width="13" style="40" bestFit="1" customWidth="1"/>
    <col min="4" max="4" width="9.75" style="41" bestFit="1" customWidth="1"/>
    <col min="5" max="5" width="9" style="41" bestFit="1" customWidth="1"/>
    <col min="6" max="9" width="9.375" style="41" customWidth="1"/>
    <col min="10" max="10" width="19.125" style="41" customWidth="1"/>
    <col min="11" max="13" width="9.375" style="41" customWidth="1"/>
    <col min="14" max="14" width="20.375" style="41" customWidth="1"/>
    <col min="15" max="16384" width="9.125" style="41"/>
  </cols>
  <sheetData>
    <row r="1" spans="1:7" s="39" customFormat="1" ht="15">
      <c r="A1" s="3" t="s">
        <v>367</v>
      </c>
      <c r="B1" s="82"/>
      <c r="C1" s="82"/>
      <c r="D1" s="82"/>
      <c r="E1" s="82"/>
    </row>
    <row r="2" spans="1:7" ht="16.5" customHeight="1"/>
    <row r="3" spans="1:7" s="42" customFormat="1" ht="18" customHeight="1">
      <c r="A3" s="71" t="s">
        <v>15</v>
      </c>
      <c r="B3" s="72" t="s">
        <v>39</v>
      </c>
      <c r="C3" s="73" t="s">
        <v>38</v>
      </c>
      <c r="D3" s="53"/>
      <c r="E3" s="54"/>
      <c r="F3" s="53"/>
      <c r="G3" s="54"/>
    </row>
    <row r="4" spans="1:7" s="43" customFormat="1" ht="12" customHeight="1">
      <c r="A4" s="87"/>
      <c r="B4" s="255" t="s">
        <v>315</v>
      </c>
      <c r="C4" s="255"/>
      <c r="D4" s="257"/>
      <c r="E4" s="257"/>
      <c r="F4" s="257"/>
      <c r="G4" s="257"/>
    </row>
    <row r="5" spans="1:7" ht="15">
      <c r="A5" s="71">
        <v>2000</v>
      </c>
      <c r="B5" s="79">
        <v>7852</v>
      </c>
      <c r="C5" s="80">
        <v>144290</v>
      </c>
      <c r="D5" s="45"/>
      <c r="E5" s="45"/>
      <c r="F5" s="45"/>
      <c r="G5" s="45"/>
    </row>
    <row r="6" spans="1:7" ht="15">
      <c r="A6" s="71">
        <v>2001</v>
      </c>
      <c r="B6" s="81">
        <v>7130</v>
      </c>
      <c r="C6" s="81">
        <v>139188</v>
      </c>
      <c r="D6" s="45"/>
      <c r="E6" s="45"/>
      <c r="F6" s="45"/>
      <c r="G6" s="45"/>
    </row>
    <row r="7" spans="1:7" ht="15">
      <c r="A7" s="71">
        <v>2002</v>
      </c>
      <c r="B7" s="79">
        <v>6725</v>
      </c>
      <c r="C7" s="80">
        <v>135201</v>
      </c>
      <c r="D7" s="45"/>
      <c r="E7" s="45"/>
      <c r="F7" s="45"/>
      <c r="G7" s="45"/>
    </row>
    <row r="8" spans="1:7" ht="15">
      <c r="A8" s="71">
        <v>2003</v>
      </c>
      <c r="B8" s="81">
        <v>6484</v>
      </c>
      <c r="C8" s="81">
        <v>132774</v>
      </c>
      <c r="D8" s="45"/>
      <c r="E8" s="45"/>
      <c r="F8" s="45"/>
      <c r="G8" s="45"/>
    </row>
    <row r="9" spans="1:7" ht="15">
      <c r="A9" s="71">
        <v>2004</v>
      </c>
      <c r="B9" s="79">
        <v>6202</v>
      </c>
      <c r="C9" s="80">
        <v>131282</v>
      </c>
      <c r="D9" s="45"/>
      <c r="E9" s="45"/>
      <c r="F9" s="45"/>
      <c r="G9" s="45"/>
    </row>
    <row r="10" spans="1:7" ht="15">
      <c r="A10" s="71">
        <v>2005</v>
      </c>
      <c r="B10" s="81">
        <v>6315</v>
      </c>
      <c r="C10" s="81">
        <v>132665</v>
      </c>
      <c r="D10" s="45"/>
      <c r="E10" s="45"/>
      <c r="F10" s="45"/>
      <c r="G10" s="45"/>
    </row>
    <row r="11" spans="1:7" ht="15">
      <c r="A11" s="71">
        <v>2006</v>
      </c>
      <c r="B11" s="79">
        <v>5847</v>
      </c>
      <c r="C11" s="80">
        <v>128974</v>
      </c>
      <c r="D11" s="45"/>
      <c r="E11" s="57"/>
      <c r="F11" s="45"/>
      <c r="G11" s="57"/>
    </row>
    <row r="12" spans="1:7" ht="15">
      <c r="A12" s="71">
        <v>2007</v>
      </c>
      <c r="B12" s="81">
        <v>5317</v>
      </c>
      <c r="C12" s="81">
        <v>124629</v>
      </c>
      <c r="D12" s="45"/>
      <c r="E12" s="57"/>
      <c r="F12" s="45"/>
      <c r="G12" s="57"/>
    </row>
    <row r="13" spans="1:7" ht="15">
      <c r="A13" s="71">
        <v>2008</v>
      </c>
      <c r="B13" s="79">
        <v>5079</v>
      </c>
      <c r="C13" s="80">
        <v>121785</v>
      </c>
      <c r="D13" s="45"/>
      <c r="E13" s="57"/>
      <c r="F13" s="45"/>
      <c r="G13" s="57"/>
    </row>
    <row r="14" spans="1:7" ht="15">
      <c r="A14" s="71">
        <v>2009</v>
      </c>
      <c r="B14" s="81">
        <v>4930</v>
      </c>
      <c r="C14" s="81">
        <v>119710</v>
      </c>
      <c r="D14" s="45"/>
      <c r="E14" s="57"/>
      <c r="F14" s="45"/>
      <c r="G14" s="57"/>
    </row>
    <row r="15" spans="1:7" ht="15">
      <c r="A15" s="71">
        <v>2010</v>
      </c>
      <c r="B15" s="79">
        <v>4725</v>
      </c>
      <c r="C15" s="80">
        <v>115883</v>
      </c>
      <c r="D15" s="45"/>
      <c r="E15" s="57"/>
      <c r="F15" s="45"/>
      <c r="G15" s="57"/>
    </row>
    <row r="16" spans="1:7" ht="15">
      <c r="A16" s="71">
        <v>2011</v>
      </c>
      <c r="B16" s="81">
        <v>4552</v>
      </c>
      <c r="C16" s="81">
        <v>113349</v>
      </c>
      <c r="D16" s="45"/>
      <c r="E16" s="57"/>
      <c r="F16" s="45"/>
      <c r="G16" s="57"/>
    </row>
    <row r="17" spans="1:7" ht="15">
      <c r="A17" s="71">
        <v>2012</v>
      </c>
      <c r="B17" s="79">
        <v>4393</v>
      </c>
      <c r="C17" s="80">
        <v>111487</v>
      </c>
      <c r="D17" s="45"/>
      <c r="E17" s="57"/>
      <c r="F17" s="45"/>
      <c r="G17" s="57"/>
    </row>
    <row r="18" spans="1:7" ht="15">
      <c r="A18" s="71">
        <v>2013</v>
      </c>
      <c r="B18" s="81">
        <v>4256</v>
      </c>
      <c r="C18" s="81">
        <v>109394</v>
      </c>
      <c r="D18" s="45"/>
      <c r="E18" s="57"/>
      <c r="F18" s="45"/>
      <c r="G18" s="57"/>
    </row>
    <row r="19" spans="1:7" ht="15">
      <c r="A19" s="71">
        <v>2014</v>
      </c>
      <c r="B19" s="79">
        <v>4064</v>
      </c>
      <c r="C19" s="80">
        <v>106200</v>
      </c>
      <c r="D19" s="45"/>
      <c r="E19" s="57"/>
      <c r="F19" s="45"/>
      <c r="G19" s="57"/>
    </row>
    <row r="20" spans="1:7" ht="15">
      <c r="A20" s="71">
        <v>2015</v>
      </c>
      <c r="B20" s="81">
        <v>4525</v>
      </c>
      <c r="C20" s="81">
        <v>110016</v>
      </c>
      <c r="D20" s="45"/>
      <c r="E20" s="57"/>
      <c r="F20" s="45"/>
      <c r="G20" s="57"/>
    </row>
    <row r="21" spans="1:7" ht="15">
      <c r="A21" s="71">
        <v>2016</v>
      </c>
      <c r="B21" s="79">
        <v>4448</v>
      </c>
      <c r="C21" s="80">
        <v>108658</v>
      </c>
      <c r="D21" s="45"/>
      <c r="E21" s="57"/>
      <c r="F21" s="45"/>
      <c r="G21" s="57"/>
    </row>
    <row r="22" spans="1:7" ht="15">
      <c r="A22" s="71">
        <v>2017</v>
      </c>
      <c r="B22" s="81">
        <v>4366</v>
      </c>
      <c r="C22" s="81">
        <v>107580</v>
      </c>
      <c r="D22" s="45"/>
      <c r="E22" s="57"/>
      <c r="F22" s="57"/>
      <c r="G22" s="57"/>
    </row>
    <row r="23" spans="1:7" ht="15">
      <c r="A23" s="71">
        <v>2018</v>
      </c>
      <c r="B23" s="88">
        <v>4278</v>
      </c>
      <c r="C23" s="88">
        <v>106338</v>
      </c>
      <c r="D23" s="45"/>
      <c r="E23" s="57"/>
      <c r="F23" s="57"/>
      <c r="G23" s="57"/>
    </row>
    <row r="24" spans="1:7" ht="9.75" customHeight="1">
      <c r="A24" s="50"/>
      <c r="B24" s="52"/>
      <c r="C24" s="56"/>
      <c r="D24" s="45"/>
      <c r="E24" s="57"/>
      <c r="F24" s="46"/>
      <c r="G24" s="46"/>
    </row>
    <row r="25" spans="1:7" ht="9.75" customHeight="1">
      <c r="A25" s="50"/>
      <c r="B25" s="52"/>
      <c r="C25" s="56"/>
      <c r="D25" s="45"/>
      <c r="E25" s="57"/>
      <c r="F25" s="58"/>
      <c r="G25" s="58"/>
    </row>
    <row r="26" spans="1:7" ht="9.75" customHeight="1">
      <c r="A26" s="50"/>
      <c r="B26" s="52"/>
      <c r="C26" s="51"/>
      <c r="D26" s="44"/>
    </row>
    <row r="27" spans="1:7" ht="16.5" customHeight="1">
      <c r="A27" s="69" t="s">
        <v>319</v>
      </c>
      <c r="B27" s="58"/>
      <c r="C27" s="70"/>
      <c r="D27" s="44"/>
    </row>
    <row r="28" spans="1:7" ht="15">
      <c r="A28" s="71" t="s">
        <v>15</v>
      </c>
      <c r="B28" s="72" t="s">
        <v>39</v>
      </c>
      <c r="C28" s="73" t="s">
        <v>38</v>
      </c>
      <c r="D28" s="72" t="s">
        <v>39</v>
      </c>
      <c r="E28" s="73" t="s">
        <v>38</v>
      </c>
    </row>
    <row r="29" spans="1:7" s="43" customFormat="1" ht="15">
      <c r="A29" s="74"/>
      <c r="B29" s="256" t="s">
        <v>321</v>
      </c>
      <c r="C29" s="256"/>
      <c r="D29" s="256" t="s">
        <v>28</v>
      </c>
      <c r="E29" s="256"/>
    </row>
    <row r="30" spans="1:7" ht="15">
      <c r="A30" s="71">
        <v>2000</v>
      </c>
      <c r="B30" s="75">
        <v>47.177077990000399</v>
      </c>
      <c r="C30" s="75">
        <v>499.68</v>
      </c>
      <c r="D30" s="75">
        <v>47.168793559999799</v>
      </c>
      <c r="E30" s="75">
        <v>492.48</v>
      </c>
      <c r="F30" s="55"/>
    </row>
    <row r="31" spans="1:7" ht="15">
      <c r="A31" s="71">
        <v>2001</v>
      </c>
      <c r="B31" s="76">
        <v>48.1147568499999</v>
      </c>
      <c r="C31" s="76">
        <v>557.59</v>
      </c>
      <c r="D31" s="76">
        <v>48.119242300000003</v>
      </c>
      <c r="E31" s="76">
        <v>557.59</v>
      </c>
      <c r="F31" s="55"/>
    </row>
    <row r="32" spans="1:7" ht="15">
      <c r="A32" s="71">
        <v>2002</v>
      </c>
      <c r="B32" s="75">
        <v>46.891591730000101</v>
      </c>
      <c r="C32" s="75">
        <v>583.6</v>
      </c>
      <c r="D32" s="75">
        <v>46.895761800000102</v>
      </c>
      <c r="E32" s="75">
        <v>583.6</v>
      </c>
      <c r="F32" s="55"/>
    </row>
    <row r="33" spans="1:7" ht="15">
      <c r="A33" s="71">
        <v>2003</v>
      </c>
      <c r="B33" s="76">
        <v>47.186603320000103</v>
      </c>
      <c r="C33" s="76">
        <v>606.14</v>
      </c>
      <c r="D33" s="76">
        <v>47.175786259999697</v>
      </c>
      <c r="E33" s="76">
        <v>597.25</v>
      </c>
      <c r="F33" s="55"/>
    </row>
    <row r="34" spans="1:7" ht="15">
      <c r="A34" s="71">
        <v>2004</v>
      </c>
      <c r="B34" s="75">
        <v>47.265302440000099</v>
      </c>
      <c r="C34" s="75">
        <v>655.89</v>
      </c>
      <c r="D34" s="75">
        <v>47.254079590000103</v>
      </c>
      <c r="E34" s="75">
        <v>645.71</v>
      </c>
      <c r="F34" s="55"/>
    </row>
    <row r="35" spans="1:7" ht="15">
      <c r="A35" s="71">
        <v>2005</v>
      </c>
      <c r="B35" s="76">
        <v>47.027366719999897</v>
      </c>
      <c r="C35" s="76">
        <v>663.65</v>
      </c>
      <c r="D35" s="76">
        <v>46.935281869999102</v>
      </c>
      <c r="E35" s="76">
        <v>653.34</v>
      </c>
      <c r="F35" s="55"/>
    </row>
    <row r="36" spans="1:7" ht="15">
      <c r="A36" s="71">
        <v>2006</v>
      </c>
      <c r="B36" s="75">
        <v>48.719066339999898</v>
      </c>
      <c r="C36" s="77">
        <v>703.53</v>
      </c>
      <c r="D36" s="75">
        <v>48.616630759999197</v>
      </c>
      <c r="E36" s="77">
        <v>693.21</v>
      </c>
      <c r="F36" s="55"/>
    </row>
    <row r="37" spans="1:7" ht="15">
      <c r="A37" s="71">
        <v>2007</v>
      </c>
      <c r="B37" s="76">
        <v>48.732130499999798</v>
      </c>
      <c r="C37" s="76">
        <v>698.43</v>
      </c>
      <c r="D37" s="76">
        <v>48.628530810000001</v>
      </c>
      <c r="E37" s="76">
        <v>688.16</v>
      </c>
      <c r="F37" s="55"/>
    </row>
    <row r="38" spans="1:7" ht="15">
      <c r="A38" s="71">
        <v>2008</v>
      </c>
      <c r="B38" s="75">
        <v>49.292798039999902</v>
      </c>
      <c r="C38" s="77">
        <v>702.04</v>
      </c>
      <c r="D38" s="75">
        <v>49.178650129999902</v>
      </c>
      <c r="E38" s="77">
        <v>691.78</v>
      </c>
      <c r="F38" s="55"/>
    </row>
    <row r="39" spans="1:7" ht="15">
      <c r="A39" s="71">
        <v>2009</v>
      </c>
      <c r="B39" s="76">
        <v>49.804010640000001</v>
      </c>
      <c r="C39" s="76">
        <v>714.81</v>
      </c>
      <c r="D39" s="76">
        <v>49.69142025</v>
      </c>
      <c r="E39" s="76">
        <v>704.51</v>
      </c>
      <c r="F39" s="55"/>
    </row>
    <row r="40" spans="1:7" ht="15">
      <c r="A40" s="71">
        <v>2010</v>
      </c>
      <c r="B40" s="75">
        <v>49.567704339999999</v>
      </c>
      <c r="C40" s="77">
        <v>741.33</v>
      </c>
      <c r="D40" s="75">
        <v>49.374234969999897</v>
      </c>
      <c r="E40" s="77">
        <v>717.14</v>
      </c>
      <c r="F40" s="55"/>
    </row>
    <row r="41" spans="1:7" ht="15">
      <c r="A41" s="71">
        <v>2011</v>
      </c>
      <c r="B41" s="76">
        <v>49.208238690000002</v>
      </c>
      <c r="C41" s="76">
        <v>725.27</v>
      </c>
      <c r="D41" s="76">
        <v>48.929145489999897</v>
      </c>
      <c r="E41" s="76">
        <v>708.18</v>
      </c>
      <c r="F41" s="55"/>
    </row>
    <row r="42" spans="1:7" ht="15">
      <c r="A42" s="71">
        <v>2012</v>
      </c>
      <c r="B42" s="75">
        <v>48.758738389999998</v>
      </c>
      <c r="C42" s="77">
        <v>721.86</v>
      </c>
      <c r="D42" s="75">
        <v>48.575891259999899</v>
      </c>
      <c r="E42" s="77">
        <v>705.27</v>
      </c>
      <c r="F42" s="55"/>
    </row>
    <row r="43" spans="1:7" ht="15">
      <c r="A43" s="71">
        <v>2013</v>
      </c>
      <c r="B43" s="76">
        <v>47.513192269999799</v>
      </c>
      <c r="C43" s="76">
        <v>707.37</v>
      </c>
      <c r="D43" s="76">
        <v>47.335647080000101</v>
      </c>
      <c r="E43" s="76">
        <v>690.77</v>
      </c>
      <c r="F43" s="55"/>
    </row>
    <row r="44" spans="1:7" ht="15">
      <c r="A44" s="71">
        <v>2014</v>
      </c>
      <c r="B44" s="75">
        <v>47.738590219999999</v>
      </c>
      <c r="C44" s="77">
        <v>694.68</v>
      </c>
      <c r="D44" s="75">
        <v>47.609924220000103</v>
      </c>
      <c r="E44" s="77">
        <v>681.29</v>
      </c>
      <c r="F44" s="55"/>
    </row>
    <row r="45" spans="1:7" ht="15">
      <c r="A45" s="71">
        <v>2015</v>
      </c>
      <c r="B45" s="76">
        <v>47.788908979999995</v>
      </c>
      <c r="C45" s="76">
        <v>685.2</v>
      </c>
      <c r="D45" s="76">
        <v>47.788908979999995</v>
      </c>
      <c r="E45" s="76">
        <v>685.2</v>
      </c>
      <c r="F45" s="55"/>
    </row>
    <row r="46" spans="1:7" s="43" customFormat="1" ht="15">
      <c r="A46" s="71">
        <v>2016</v>
      </c>
      <c r="B46" s="75">
        <v>48.694308770000006</v>
      </c>
      <c r="C46" s="77">
        <v>690.85</v>
      </c>
      <c r="D46" s="75">
        <v>48.694308770000006</v>
      </c>
      <c r="E46" s="77">
        <v>690.85</v>
      </c>
      <c r="F46" s="55"/>
      <c r="G46" s="41"/>
    </row>
    <row r="47" spans="1:7" s="46" customFormat="1" ht="15">
      <c r="A47" s="71">
        <v>2017</v>
      </c>
      <c r="B47" s="76">
        <v>48.787290640000002</v>
      </c>
      <c r="C47" s="76">
        <v>689.59</v>
      </c>
      <c r="D47" s="76">
        <v>48.787290640000002</v>
      </c>
      <c r="E47" s="76">
        <v>689.59</v>
      </c>
      <c r="F47" s="55"/>
      <c r="G47" s="41"/>
    </row>
    <row r="48" spans="1:7" s="46" customFormat="1" ht="15">
      <c r="A48" s="71">
        <v>2018</v>
      </c>
      <c r="B48" s="89">
        <v>49.245951719498201</v>
      </c>
      <c r="C48" s="89">
        <v>689.31</v>
      </c>
      <c r="D48" s="89">
        <v>49.245951719498201</v>
      </c>
      <c r="E48" s="89">
        <v>689.31</v>
      </c>
      <c r="F48" s="55"/>
      <c r="G48" s="41"/>
    </row>
    <row r="49" spans="1:7" s="86" customFormat="1" ht="15">
      <c r="A49" s="83"/>
      <c r="B49" s="75"/>
      <c r="C49" s="75"/>
      <c r="D49" s="75"/>
      <c r="E49" s="75"/>
      <c r="F49" s="84"/>
      <c r="G49" s="85"/>
    </row>
    <row r="50" spans="1:7" s="43" customFormat="1" ht="11.25">
      <c r="A50" s="63" t="s">
        <v>316</v>
      </c>
      <c r="B50" s="64"/>
      <c r="C50" s="65"/>
      <c r="D50" s="62"/>
      <c r="E50" s="62"/>
      <c r="F50" s="55"/>
      <c r="G50" s="41"/>
    </row>
    <row r="51" spans="1:7" ht="11.25">
      <c r="A51" s="63" t="s">
        <v>317</v>
      </c>
      <c r="B51" s="64"/>
      <c r="C51" s="65"/>
      <c r="D51" s="66"/>
      <c r="E51" s="66"/>
      <c r="F51" s="55"/>
    </row>
    <row r="52" spans="1:7" ht="11.25">
      <c r="A52" s="67"/>
      <c r="B52" s="68"/>
      <c r="C52" s="78" t="s">
        <v>318</v>
      </c>
      <c r="D52" s="69"/>
      <c r="E52" s="66"/>
      <c r="F52" s="55"/>
    </row>
    <row r="54" spans="1:7" ht="9.75" customHeight="1">
      <c r="B54" s="47"/>
      <c r="C54" s="47"/>
    </row>
    <row r="55" spans="1:7" ht="9.75" customHeight="1"/>
    <row r="56" spans="1:7" ht="9.75" customHeight="1">
      <c r="B56" s="48"/>
    </row>
    <row r="63" spans="1:7" ht="9.75" customHeight="1"/>
    <row r="64" spans="1:7" ht="9.75" customHeight="1">
      <c r="B64" s="47"/>
      <c r="C64" s="47"/>
    </row>
    <row r="65" spans="2:2" ht="9.75" customHeight="1">
      <c r="B65" s="49"/>
    </row>
    <row r="66" spans="2:2" ht="9.75" customHeight="1">
      <c r="B66" s="49"/>
    </row>
    <row r="67" spans="2:2" ht="9.75" customHeight="1">
      <c r="B67" s="49"/>
    </row>
    <row r="68" spans="2:2" ht="9.75" customHeight="1">
      <c r="B68" s="49"/>
    </row>
    <row r="69" spans="2:2" ht="9.75" customHeight="1">
      <c r="B69" s="49"/>
    </row>
    <row r="70" spans="2:2" ht="9.75" customHeight="1">
      <c r="B70" s="49"/>
    </row>
    <row r="71" spans="2:2" ht="9.75" customHeight="1">
      <c r="B71" s="49"/>
    </row>
    <row r="72" spans="2:2" ht="9.75" customHeight="1">
      <c r="B72" s="49"/>
    </row>
    <row r="73" spans="2:2" ht="9.75" customHeight="1">
      <c r="B73" s="49"/>
    </row>
    <row r="74" spans="2:2" ht="9.75" customHeight="1">
      <c r="B74" s="49"/>
    </row>
    <row r="75" spans="2:2" ht="9.75" customHeight="1">
      <c r="B75" s="49"/>
    </row>
    <row r="76" spans="2:2" ht="9.75" customHeight="1">
      <c r="B76" s="49"/>
    </row>
    <row r="77" spans="2:2" ht="9.75" customHeight="1">
      <c r="B77" s="49"/>
    </row>
    <row r="78" spans="2:2" ht="9.75" customHeight="1">
      <c r="B78" s="49"/>
    </row>
  </sheetData>
  <mergeCells count="5">
    <mergeCell ref="B4:C4"/>
    <mergeCell ref="B29:C29"/>
    <mergeCell ref="D29:E29"/>
    <mergeCell ref="F4:G4"/>
    <mergeCell ref="D4:E4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24"/>
  <sheetViews>
    <sheetView workbookViewId="0">
      <selection activeCell="A2" sqref="A2"/>
    </sheetView>
  </sheetViews>
  <sheetFormatPr baseColWidth="10" defaultRowHeight="15"/>
  <cols>
    <col min="1" max="16384" width="11" style="3"/>
  </cols>
  <sheetData>
    <row r="1" spans="1:15">
      <c r="A1" s="3" t="s">
        <v>368</v>
      </c>
    </row>
    <row r="3" spans="1:15" ht="60">
      <c r="A3" s="13" t="s">
        <v>15</v>
      </c>
      <c r="B3" s="13" t="s">
        <v>9</v>
      </c>
      <c r="C3" s="13" t="s">
        <v>16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2"/>
      <c r="L3" s="12"/>
      <c r="M3" s="12"/>
      <c r="N3" s="12"/>
      <c r="O3" s="12"/>
    </row>
    <row r="4" spans="1:15">
      <c r="A4" s="6"/>
      <c r="B4" s="6" t="s">
        <v>24</v>
      </c>
      <c r="C4" s="254" t="s">
        <v>25</v>
      </c>
      <c r="D4" s="254"/>
      <c r="E4" s="254"/>
      <c r="F4" s="254"/>
      <c r="G4" s="254"/>
      <c r="H4" s="254"/>
      <c r="I4" s="254"/>
      <c r="J4" s="254"/>
    </row>
    <row r="5" spans="1:15">
      <c r="A5" s="6">
        <v>2001</v>
      </c>
      <c r="B5" s="3">
        <v>768</v>
      </c>
      <c r="C5" s="3">
        <v>6.0000000000000001E-3</v>
      </c>
      <c r="E5" s="3">
        <v>0.22700000000000001</v>
      </c>
      <c r="F5" s="3">
        <v>7.0000000000000001E-3</v>
      </c>
      <c r="G5" s="3">
        <v>5.5869999999999997</v>
      </c>
      <c r="J5" s="3">
        <v>5.8259999999999996</v>
      </c>
    </row>
    <row r="6" spans="1:15">
      <c r="A6" s="6">
        <v>2002</v>
      </c>
      <c r="B6" s="9">
        <v>756</v>
      </c>
      <c r="C6" s="9"/>
      <c r="D6" s="9"/>
      <c r="E6" s="9">
        <v>0.109</v>
      </c>
      <c r="F6" s="9">
        <v>1.2E-2</v>
      </c>
      <c r="G6" s="9">
        <v>4.9219999999999997</v>
      </c>
      <c r="H6" s="9"/>
      <c r="I6" s="9"/>
      <c r="J6" s="9">
        <v>5.0430000000000001</v>
      </c>
    </row>
    <row r="7" spans="1:15">
      <c r="A7" s="6">
        <v>2003</v>
      </c>
      <c r="B7" s="3">
        <v>626</v>
      </c>
      <c r="C7" s="3">
        <v>1.4999999999999999E-2</v>
      </c>
      <c r="E7" s="3">
        <v>0.10100000000000001</v>
      </c>
      <c r="F7" s="3">
        <v>3.3000000000000002E-2</v>
      </c>
      <c r="G7" s="3">
        <v>4.4480000000000004</v>
      </c>
      <c r="J7" s="3">
        <v>4.5970000000000004</v>
      </c>
    </row>
    <row r="8" spans="1:15">
      <c r="A8" s="6">
        <v>2004</v>
      </c>
      <c r="B8" s="9">
        <v>754</v>
      </c>
      <c r="C8" s="9"/>
      <c r="D8" s="9"/>
      <c r="E8" s="9">
        <v>3.4000000000000002E-2</v>
      </c>
      <c r="F8" s="9">
        <v>5.0000000000000001E-3</v>
      </c>
      <c r="G8" s="9">
        <v>5.16</v>
      </c>
      <c r="H8" s="9"/>
      <c r="I8" s="9"/>
      <c r="J8" s="9">
        <v>5.2</v>
      </c>
    </row>
    <row r="9" spans="1:15">
      <c r="A9" s="6">
        <v>2005</v>
      </c>
      <c r="B9" s="3">
        <v>647</v>
      </c>
      <c r="E9" s="3">
        <v>3.9E-2</v>
      </c>
      <c r="F9" s="3">
        <v>8.0000000000000002E-3</v>
      </c>
      <c r="G9" s="3">
        <v>3.6920000000000002</v>
      </c>
      <c r="J9" s="3">
        <v>3.7389999999999999</v>
      </c>
    </row>
    <row r="10" spans="1:15">
      <c r="A10" s="6">
        <v>2006</v>
      </c>
      <c r="B10" s="9">
        <v>494</v>
      </c>
      <c r="C10" s="9"/>
      <c r="D10" s="9">
        <v>2.4E-2</v>
      </c>
      <c r="E10" s="9">
        <v>0.104</v>
      </c>
      <c r="F10" s="9">
        <v>8.0000000000000002E-3</v>
      </c>
      <c r="G10" s="9">
        <v>2.548</v>
      </c>
      <c r="H10" s="9"/>
      <c r="I10" s="9"/>
      <c r="J10" s="9">
        <v>2.6840000000000002</v>
      </c>
    </row>
    <row r="11" spans="1:15">
      <c r="A11" s="6">
        <v>2007</v>
      </c>
      <c r="B11" s="3">
        <v>428</v>
      </c>
      <c r="D11" s="3">
        <v>7.2999999999999995E-2</v>
      </c>
      <c r="E11" s="3">
        <v>5.7000000000000002E-2</v>
      </c>
      <c r="F11" s="3">
        <v>8.0000000000000002E-3</v>
      </c>
      <c r="G11" s="3">
        <v>2.1749999999999998</v>
      </c>
      <c r="J11" s="3">
        <v>2.3140000000000001</v>
      </c>
    </row>
    <row r="12" spans="1:15">
      <c r="A12" s="6">
        <v>2008</v>
      </c>
      <c r="B12" s="9">
        <v>310</v>
      </c>
      <c r="C12" s="9"/>
      <c r="D12" s="9">
        <v>0.09</v>
      </c>
      <c r="E12" s="9">
        <v>2.1999999999999999E-2</v>
      </c>
      <c r="F12" s="9">
        <v>6.0000000000000001E-3</v>
      </c>
      <c r="G12" s="9">
        <v>0.78800000000000003</v>
      </c>
      <c r="H12" s="9"/>
      <c r="I12" s="9"/>
      <c r="J12" s="9">
        <v>0.90700000000000003</v>
      </c>
    </row>
    <row r="13" spans="1:15">
      <c r="A13" s="6">
        <v>2009</v>
      </c>
      <c r="B13" s="3">
        <v>434</v>
      </c>
      <c r="E13" s="3">
        <v>1.1779999999999999</v>
      </c>
      <c r="G13" s="3">
        <v>0.83</v>
      </c>
      <c r="H13" s="3">
        <v>9.6000000000000002E-2</v>
      </c>
      <c r="I13" s="3">
        <v>0.94499999999999995</v>
      </c>
      <c r="J13" s="3">
        <v>3.048</v>
      </c>
    </row>
    <row r="14" spans="1:15">
      <c r="A14" s="6">
        <v>2010</v>
      </c>
      <c r="B14" s="9">
        <v>536</v>
      </c>
      <c r="C14" s="9"/>
      <c r="D14" s="9"/>
      <c r="E14" s="9">
        <v>1.1419999999999999</v>
      </c>
      <c r="F14" s="9"/>
      <c r="G14" s="9">
        <v>1.2669999999999999</v>
      </c>
      <c r="H14" s="9">
        <v>0.24099999999999999</v>
      </c>
      <c r="I14" s="9">
        <v>1.4259999999999999</v>
      </c>
      <c r="J14" s="9">
        <v>4.0750000000000002</v>
      </c>
    </row>
    <row r="15" spans="1:15">
      <c r="A15" s="6">
        <v>2011</v>
      </c>
      <c r="B15" s="3">
        <v>444</v>
      </c>
      <c r="E15" s="3">
        <v>0.754</v>
      </c>
      <c r="G15" s="3">
        <v>0.624</v>
      </c>
      <c r="H15" s="3">
        <v>0.22900000000000001</v>
      </c>
      <c r="I15" s="3">
        <v>1.4430000000000001</v>
      </c>
      <c r="J15" s="3">
        <v>3.05</v>
      </c>
    </row>
    <row r="16" spans="1:15">
      <c r="A16" s="6">
        <v>2012</v>
      </c>
      <c r="B16" s="9">
        <v>312</v>
      </c>
      <c r="C16" s="9"/>
      <c r="D16" s="9"/>
      <c r="E16" s="9">
        <v>-6.0000000000000001E-3</v>
      </c>
      <c r="F16" s="9"/>
      <c r="G16" s="9">
        <v>1.431</v>
      </c>
      <c r="H16" s="9">
        <v>0.20100000000000001</v>
      </c>
      <c r="I16" s="9">
        <v>1.425</v>
      </c>
      <c r="J16" s="9">
        <v>3.05</v>
      </c>
    </row>
    <row r="17" spans="1:10">
      <c r="A17" s="6">
        <v>2013</v>
      </c>
      <c r="B17" s="3">
        <v>183</v>
      </c>
      <c r="E17" s="3">
        <v>-5.0000000000000001E-3</v>
      </c>
      <c r="G17" s="3">
        <v>0.372</v>
      </c>
      <c r="H17" s="3">
        <v>0.31900000000000001</v>
      </c>
      <c r="I17" s="3">
        <v>1.5609999999999999</v>
      </c>
      <c r="J17" s="3">
        <v>2.2469999999999999</v>
      </c>
    </row>
    <row r="18" spans="1:10">
      <c r="A18" s="6">
        <v>2014</v>
      </c>
      <c r="B18" s="9">
        <v>240</v>
      </c>
      <c r="C18" s="9"/>
      <c r="D18" s="9"/>
      <c r="E18" s="9">
        <v>-2E-3</v>
      </c>
      <c r="F18" s="9"/>
      <c r="G18" s="9">
        <v>1.046</v>
      </c>
      <c r="H18" s="9">
        <v>0.25600000000000001</v>
      </c>
      <c r="I18" s="9">
        <v>0.64500000000000002</v>
      </c>
      <c r="J18" s="9">
        <v>1.9450000000000001</v>
      </c>
    </row>
    <row r="19" spans="1:10">
      <c r="A19" s="6">
        <v>2015</v>
      </c>
      <c r="B19" s="3">
        <v>258</v>
      </c>
      <c r="E19" s="3">
        <v>-1E-3</v>
      </c>
      <c r="G19" s="3">
        <v>1.3779999999999999</v>
      </c>
      <c r="H19" s="3">
        <v>0.41099999999999998</v>
      </c>
      <c r="I19" s="3">
        <v>0.82699999999999996</v>
      </c>
      <c r="J19" s="3">
        <v>2.63</v>
      </c>
    </row>
    <row r="20" spans="1:10">
      <c r="A20" s="6">
        <v>2016</v>
      </c>
      <c r="B20" s="9">
        <v>241</v>
      </c>
      <c r="C20" s="9"/>
      <c r="D20" s="9"/>
      <c r="E20" s="9"/>
      <c r="F20" s="9"/>
      <c r="G20" s="9">
        <v>1.2210000000000001</v>
      </c>
      <c r="H20" s="9">
        <v>0.78400000000000003</v>
      </c>
      <c r="I20" s="9">
        <v>1.157</v>
      </c>
      <c r="J20" s="9">
        <v>3.6120000000000001</v>
      </c>
    </row>
    <row r="21" spans="1:10">
      <c r="A21" s="6">
        <v>2017</v>
      </c>
      <c r="B21" s="3">
        <v>231</v>
      </c>
      <c r="G21" s="3">
        <v>1.6910000000000001</v>
      </c>
      <c r="H21" s="3">
        <v>0.72199999999999998</v>
      </c>
      <c r="I21" s="3">
        <v>0.28599999999999998</v>
      </c>
      <c r="J21" s="3">
        <v>2.698</v>
      </c>
    </row>
    <row r="22" spans="1:10">
      <c r="A22" s="10">
        <v>2018</v>
      </c>
      <c r="B22" s="10">
        <v>287</v>
      </c>
      <c r="C22" s="10"/>
      <c r="D22" s="10"/>
      <c r="E22" s="10"/>
      <c r="F22" s="10"/>
      <c r="G22" s="10">
        <v>2.1669999999999998</v>
      </c>
      <c r="H22" s="10">
        <f>0.49+0.322</f>
        <v>0.81200000000000006</v>
      </c>
      <c r="I22" s="10">
        <v>0.52</v>
      </c>
      <c r="J22" s="10">
        <v>3.4990000000000001</v>
      </c>
    </row>
    <row r="24" spans="1:10">
      <c r="A24" s="3" t="s">
        <v>323</v>
      </c>
    </row>
  </sheetData>
  <mergeCells count="1">
    <mergeCell ref="C4:J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E29"/>
  <sheetViews>
    <sheetView workbookViewId="0">
      <selection activeCell="F4" sqref="F4"/>
    </sheetView>
  </sheetViews>
  <sheetFormatPr baseColWidth="10" defaultRowHeight="15"/>
  <cols>
    <col min="1" max="16384" width="11" style="3"/>
  </cols>
  <sheetData>
    <row r="1" spans="1:5">
      <c r="A1" s="3" t="s">
        <v>369</v>
      </c>
    </row>
    <row r="3" spans="1:5">
      <c r="A3" s="7" t="s">
        <v>26</v>
      </c>
      <c r="B3" s="7" t="s">
        <v>27</v>
      </c>
      <c r="C3" s="7" t="s">
        <v>28</v>
      </c>
      <c r="D3" s="7" t="s">
        <v>29</v>
      </c>
      <c r="E3" s="7" t="s">
        <v>30</v>
      </c>
    </row>
    <row r="4" spans="1:5">
      <c r="A4" s="7">
        <v>1995</v>
      </c>
      <c r="B4" s="4">
        <v>4.17</v>
      </c>
      <c r="C4" s="4">
        <v>0.86</v>
      </c>
      <c r="D4" s="4">
        <v>1.99</v>
      </c>
      <c r="E4" s="4">
        <v>1.32</v>
      </c>
    </row>
    <row r="5" spans="1:5">
      <c r="A5" s="7">
        <v>1996</v>
      </c>
      <c r="B5" s="14">
        <v>3.95</v>
      </c>
      <c r="C5" s="14">
        <v>0.84</v>
      </c>
      <c r="D5" s="14">
        <v>1.87</v>
      </c>
      <c r="E5" s="14">
        <v>1.24</v>
      </c>
    </row>
    <row r="6" spans="1:5">
      <c r="A6" s="7">
        <v>1997</v>
      </c>
      <c r="B6" s="4">
        <v>4.1399999999999997</v>
      </c>
      <c r="C6" s="4">
        <v>0.88</v>
      </c>
      <c r="D6" s="4">
        <v>1.96</v>
      </c>
      <c r="E6" s="4">
        <v>1.3</v>
      </c>
    </row>
    <row r="7" spans="1:5">
      <c r="A7" s="7">
        <v>1998</v>
      </c>
      <c r="B7" s="14">
        <v>4.22</v>
      </c>
      <c r="C7" s="14">
        <v>0.88</v>
      </c>
      <c r="D7" s="14">
        <v>2</v>
      </c>
      <c r="E7" s="14">
        <v>1.33</v>
      </c>
    </row>
    <row r="8" spans="1:5">
      <c r="A8" s="7">
        <v>1999</v>
      </c>
      <c r="B8" s="4">
        <v>4.1500000000000004</v>
      </c>
      <c r="C8" s="4">
        <v>0.87</v>
      </c>
      <c r="D8" s="4">
        <v>1.97</v>
      </c>
      <c r="E8" s="4">
        <v>1.31</v>
      </c>
    </row>
    <row r="9" spans="1:5">
      <c r="A9" s="7">
        <v>2000</v>
      </c>
      <c r="B9" s="14">
        <v>3.77</v>
      </c>
      <c r="C9" s="14">
        <v>1.68</v>
      </c>
      <c r="D9" s="14">
        <v>1.1100000000000001</v>
      </c>
      <c r="E9" s="14">
        <v>0.98</v>
      </c>
    </row>
    <row r="10" spans="1:5">
      <c r="A10" s="7">
        <v>2001</v>
      </c>
      <c r="B10" s="4">
        <v>3.87</v>
      </c>
      <c r="C10" s="4">
        <v>2.85</v>
      </c>
      <c r="D10" s="4">
        <v>0.54</v>
      </c>
      <c r="E10" s="4">
        <v>0.48</v>
      </c>
    </row>
    <row r="11" spans="1:5">
      <c r="A11" s="7">
        <v>2002</v>
      </c>
      <c r="B11" s="14">
        <v>3.85</v>
      </c>
      <c r="C11" s="14">
        <v>2.83</v>
      </c>
      <c r="D11" s="14">
        <v>0.54</v>
      </c>
      <c r="E11" s="14">
        <v>0.48</v>
      </c>
    </row>
    <row r="12" spans="1:5">
      <c r="A12" s="7">
        <v>2003</v>
      </c>
      <c r="B12" s="4">
        <v>4.1900000000000004</v>
      </c>
      <c r="C12" s="4">
        <v>2.88</v>
      </c>
      <c r="D12" s="4">
        <v>0.79</v>
      </c>
      <c r="E12" s="4">
        <v>0.52</v>
      </c>
    </row>
    <row r="13" spans="1:5">
      <c r="A13" s="7">
        <v>2004</v>
      </c>
      <c r="B13" s="14">
        <v>4.22</v>
      </c>
      <c r="C13" s="14">
        <v>2.9</v>
      </c>
      <c r="D13" s="14">
        <v>0.79</v>
      </c>
      <c r="E13" s="14">
        <v>0.52</v>
      </c>
    </row>
    <row r="14" spans="1:5">
      <c r="A14" s="7">
        <v>2005</v>
      </c>
      <c r="B14" s="4">
        <v>3.97</v>
      </c>
      <c r="C14" s="4">
        <v>2.98</v>
      </c>
      <c r="D14" s="4">
        <v>0.59</v>
      </c>
      <c r="E14" s="4">
        <v>0.39</v>
      </c>
    </row>
    <row r="15" spans="1:5">
      <c r="A15" s="7">
        <v>2006</v>
      </c>
      <c r="B15" s="14">
        <v>4</v>
      </c>
      <c r="C15" s="14">
        <v>3</v>
      </c>
      <c r="D15" s="14">
        <v>0.6</v>
      </c>
      <c r="E15" s="14">
        <v>0.4</v>
      </c>
    </row>
    <row r="16" spans="1:5">
      <c r="A16" s="7">
        <v>2007</v>
      </c>
      <c r="B16" s="4">
        <v>3.9</v>
      </c>
      <c r="C16" s="4">
        <v>2.92</v>
      </c>
      <c r="D16" s="4">
        <v>0.57999999999999996</v>
      </c>
      <c r="E16" s="4">
        <v>0.39</v>
      </c>
    </row>
    <row r="17" spans="1:5">
      <c r="A17" s="7">
        <v>2008</v>
      </c>
      <c r="B17" s="14">
        <v>4.12</v>
      </c>
      <c r="C17" s="14">
        <v>3.09</v>
      </c>
      <c r="D17" s="14">
        <v>0.62</v>
      </c>
      <c r="E17" s="14">
        <v>0.41</v>
      </c>
    </row>
    <row r="18" spans="1:5">
      <c r="A18" s="7">
        <v>2009</v>
      </c>
      <c r="B18" s="4">
        <v>4.16</v>
      </c>
      <c r="C18" s="4">
        <v>3.12</v>
      </c>
      <c r="D18" s="4">
        <v>0.62</v>
      </c>
      <c r="E18" s="4">
        <v>0.42</v>
      </c>
    </row>
    <row r="19" spans="1:5">
      <c r="A19" s="7">
        <v>2010</v>
      </c>
      <c r="B19" s="14">
        <v>4.17</v>
      </c>
      <c r="C19" s="14">
        <v>3.13</v>
      </c>
      <c r="D19" s="14">
        <v>0.62</v>
      </c>
      <c r="E19" s="14">
        <v>0.42</v>
      </c>
    </row>
    <row r="20" spans="1:5">
      <c r="A20" s="7">
        <v>2011</v>
      </c>
      <c r="B20" s="4">
        <v>4.1399999999999997</v>
      </c>
      <c r="C20" s="4">
        <v>3.11</v>
      </c>
      <c r="D20" s="4">
        <v>0.62</v>
      </c>
      <c r="E20" s="4">
        <v>0.41</v>
      </c>
    </row>
    <row r="21" spans="1:5">
      <c r="A21" s="7">
        <v>2012</v>
      </c>
      <c r="B21" s="14">
        <v>4.0599999999999996</v>
      </c>
      <c r="C21" s="14">
        <v>3.04</v>
      </c>
      <c r="D21" s="14">
        <v>0.61</v>
      </c>
      <c r="E21" s="14">
        <v>0.41</v>
      </c>
    </row>
    <row r="22" spans="1:5">
      <c r="A22" s="7">
        <v>2013</v>
      </c>
      <c r="B22" s="4">
        <v>4.05</v>
      </c>
      <c r="C22" s="4">
        <v>3.04</v>
      </c>
      <c r="D22" s="4">
        <v>0.61</v>
      </c>
      <c r="E22" s="4">
        <v>0.4</v>
      </c>
    </row>
    <row r="23" spans="1:5">
      <c r="A23" s="7">
        <v>2014</v>
      </c>
      <c r="B23" s="14">
        <v>3.97</v>
      </c>
      <c r="C23" s="14">
        <v>2.5</v>
      </c>
      <c r="D23" s="14">
        <v>0.88</v>
      </c>
      <c r="E23" s="14">
        <v>0.59</v>
      </c>
    </row>
    <row r="24" spans="1:5">
      <c r="A24" s="7">
        <v>2015</v>
      </c>
      <c r="B24" s="4">
        <v>2.64</v>
      </c>
      <c r="C24" s="4">
        <v>1.67</v>
      </c>
      <c r="D24" s="4">
        <v>0.59</v>
      </c>
      <c r="E24" s="4">
        <v>0.39</v>
      </c>
    </row>
    <row r="25" spans="1:5">
      <c r="A25" s="7">
        <v>2016</v>
      </c>
      <c r="B25" s="14">
        <v>2.62</v>
      </c>
      <c r="C25" s="14">
        <v>1.65</v>
      </c>
      <c r="D25" s="14">
        <v>0.57999999999999996</v>
      </c>
      <c r="E25" s="14">
        <v>0.39</v>
      </c>
    </row>
    <row r="26" spans="1:5">
      <c r="A26" s="59">
        <v>2017</v>
      </c>
      <c r="B26" s="4">
        <v>2.62</v>
      </c>
      <c r="C26" s="4">
        <v>1.65</v>
      </c>
      <c r="D26" s="4">
        <v>0.57999999999999996</v>
      </c>
      <c r="E26" s="4">
        <v>0.39</v>
      </c>
    </row>
    <row r="27" spans="1:5">
      <c r="A27" s="15">
        <v>2018</v>
      </c>
      <c r="B27" s="15">
        <v>2.62</v>
      </c>
      <c r="C27" s="15">
        <v>1.65</v>
      </c>
      <c r="D27" s="15">
        <v>0.57999999999999996</v>
      </c>
      <c r="E27" s="15">
        <v>0.39</v>
      </c>
    </row>
    <row r="29" spans="1:5">
      <c r="A29" s="3" t="s">
        <v>31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11"/>
  <sheetViews>
    <sheetView workbookViewId="0">
      <selection activeCell="E3" sqref="E3"/>
    </sheetView>
  </sheetViews>
  <sheetFormatPr baseColWidth="10" defaultRowHeight="15"/>
  <cols>
    <col min="1" max="16384" width="11" style="1"/>
  </cols>
  <sheetData>
    <row r="1" spans="1:4">
      <c r="A1" s="1" t="s">
        <v>370</v>
      </c>
    </row>
    <row r="3" spans="1:4">
      <c r="A3" s="7" t="s">
        <v>15</v>
      </c>
      <c r="B3" s="7" t="s">
        <v>9</v>
      </c>
      <c r="C3" s="7" t="s">
        <v>32</v>
      </c>
      <c r="D3" s="7" t="s">
        <v>33</v>
      </c>
    </row>
    <row r="4" spans="1:4">
      <c r="A4" s="7"/>
      <c r="B4" s="7" t="s">
        <v>24</v>
      </c>
      <c r="C4" s="7" t="s">
        <v>34</v>
      </c>
      <c r="D4" s="7" t="s">
        <v>35</v>
      </c>
    </row>
    <row r="5" spans="1:4">
      <c r="A5" s="7">
        <v>2014</v>
      </c>
      <c r="B5" s="16">
        <v>2885</v>
      </c>
      <c r="C5" s="16">
        <v>59987</v>
      </c>
      <c r="D5" s="4">
        <v>3.9710000000000001</v>
      </c>
    </row>
    <row r="6" spans="1:4">
      <c r="A6" s="7">
        <v>2015</v>
      </c>
      <c r="B6" s="17">
        <v>2961</v>
      </c>
      <c r="C6" s="17">
        <v>80695</v>
      </c>
      <c r="D6" s="14">
        <v>2.6469999999999998</v>
      </c>
    </row>
    <row r="7" spans="1:4">
      <c r="A7" s="7">
        <v>2016</v>
      </c>
      <c r="B7" s="16">
        <v>2887</v>
      </c>
      <c r="C7" s="16">
        <v>80896</v>
      </c>
      <c r="D7" s="4">
        <v>2.6240000000000001</v>
      </c>
    </row>
    <row r="8" spans="1:4">
      <c r="A8" s="61">
        <v>2017</v>
      </c>
      <c r="B8" s="17">
        <v>2886</v>
      </c>
      <c r="C8" s="17">
        <v>81179</v>
      </c>
      <c r="D8" s="14">
        <v>2.62</v>
      </c>
    </row>
    <row r="9" spans="1:4">
      <c r="A9" s="15">
        <v>2018</v>
      </c>
      <c r="B9" s="18">
        <v>2817</v>
      </c>
      <c r="C9" s="18">
        <v>81167</v>
      </c>
      <c r="D9" s="15">
        <v>2.6230000000000002</v>
      </c>
    </row>
    <row r="11" spans="1:4">
      <c r="A11" s="1" t="s">
        <v>31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93"/>
  <sheetViews>
    <sheetView zoomScale="70" zoomScaleNormal="70" workbookViewId="0">
      <selection activeCell="O20" sqref="O20"/>
    </sheetView>
  </sheetViews>
  <sheetFormatPr baseColWidth="10" defaultRowHeight="15"/>
  <cols>
    <col min="1" max="1" width="4.375" style="3" customWidth="1"/>
    <col min="2" max="2" width="40.25" style="3" customWidth="1"/>
    <col min="3" max="3" width="12.875" style="3" customWidth="1"/>
    <col min="4" max="4" width="11" style="3"/>
    <col min="5" max="5" width="12.5" style="3" bestFit="1" customWidth="1"/>
    <col min="6" max="6" width="13" style="3" customWidth="1"/>
    <col min="7" max="7" width="11" style="3"/>
    <col min="8" max="11" width="14.25" style="3" customWidth="1"/>
    <col min="12" max="16384" width="11" style="3"/>
  </cols>
  <sheetData>
    <row r="1" spans="1:11">
      <c r="B1" s="3" t="s">
        <v>387</v>
      </c>
    </row>
    <row r="3" spans="1:11">
      <c r="B3" s="6"/>
      <c r="C3" s="90">
        <v>2015</v>
      </c>
      <c r="D3" s="90">
        <v>2016</v>
      </c>
      <c r="E3" s="90">
        <v>2017</v>
      </c>
      <c r="F3" s="90">
        <v>2018</v>
      </c>
      <c r="H3" s="90">
        <v>2015</v>
      </c>
      <c r="I3" s="90">
        <v>2016</v>
      </c>
      <c r="J3" s="90">
        <v>2017</v>
      </c>
      <c r="K3" s="90">
        <v>2018</v>
      </c>
    </row>
    <row r="4" spans="1:11">
      <c r="B4" s="259" t="s">
        <v>36</v>
      </c>
      <c r="C4" s="254" t="s">
        <v>37</v>
      </c>
      <c r="D4" s="254"/>
      <c r="E4" s="254"/>
      <c r="F4" s="254"/>
      <c r="H4" s="254" t="s">
        <v>37</v>
      </c>
      <c r="I4" s="254"/>
      <c r="J4" s="254"/>
      <c r="K4" s="254"/>
    </row>
    <row r="5" spans="1:11">
      <c r="B5" s="259"/>
      <c r="C5" s="254" t="s">
        <v>327</v>
      </c>
      <c r="D5" s="254"/>
      <c r="E5" s="254"/>
      <c r="F5" s="254"/>
      <c r="H5" s="254" t="s">
        <v>38</v>
      </c>
      <c r="I5" s="254"/>
      <c r="J5" s="254"/>
      <c r="K5" s="254"/>
    </row>
    <row r="6" spans="1:11">
      <c r="A6" s="3">
        <v>1</v>
      </c>
      <c r="B6" s="6" t="s">
        <v>40</v>
      </c>
      <c r="C6" s="106">
        <v>98798.726999999999</v>
      </c>
      <c r="D6" s="106">
        <v>99063.491999999998</v>
      </c>
      <c r="E6" s="106">
        <v>95108.241999999998</v>
      </c>
      <c r="F6" s="91">
        <v>91327</v>
      </c>
      <c r="G6" s="91"/>
      <c r="H6" s="106">
        <v>1118732.737</v>
      </c>
      <c r="I6" s="106">
        <v>1130142.2122999998</v>
      </c>
      <c r="J6" s="106">
        <v>1112147.9884999997</v>
      </c>
      <c r="K6" s="91">
        <v>1092505</v>
      </c>
    </row>
    <row r="7" spans="1:11">
      <c r="A7" s="3">
        <v>2</v>
      </c>
      <c r="B7" s="6" t="s">
        <v>41</v>
      </c>
      <c r="C7" s="106">
        <v>630.15521000000001</v>
      </c>
      <c r="D7" s="106">
        <v>392.45102000000003</v>
      </c>
      <c r="E7" s="106">
        <v>487.39519999999999</v>
      </c>
      <c r="F7" s="104">
        <v>441</v>
      </c>
      <c r="G7" s="104"/>
      <c r="H7" s="107">
        <v>294093.49311380001</v>
      </c>
      <c r="I7" s="107">
        <v>286380.5938573</v>
      </c>
      <c r="J7" s="107">
        <v>280464.53049699997</v>
      </c>
      <c r="K7" s="104">
        <v>274994</v>
      </c>
    </row>
    <row r="8" spans="1:11">
      <c r="A8" s="3">
        <v>3</v>
      </c>
      <c r="B8" s="6" t="s">
        <v>42</v>
      </c>
      <c r="C8" s="106">
        <v>9533.0342000000001</v>
      </c>
      <c r="D8" s="106">
        <v>9480.8145000000004</v>
      </c>
      <c r="E8" s="106">
        <v>8872.375</v>
      </c>
      <c r="F8" s="104">
        <v>8363</v>
      </c>
      <c r="G8" s="104"/>
      <c r="H8" s="107">
        <v>76780.485468999992</v>
      </c>
      <c r="I8" s="107">
        <v>76548.626394000006</v>
      </c>
      <c r="J8" s="107">
        <v>72927.934025999988</v>
      </c>
      <c r="K8" s="104">
        <v>70748</v>
      </c>
    </row>
    <row r="9" spans="1:11">
      <c r="A9" s="3">
        <v>4</v>
      </c>
      <c r="B9" s="6" t="s">
        <v>43</v>
      </c>
      <c r="C9" s="106">
        <v>1863.0827999999999</v>
      </c>
      <c r="D9" s="106">
        <v>2447.5457000000001</v>
      </c>
      <c r="E9" s="106">
        <v>2614.5329999999999</v>
      </c>
      <c r="F9" s="104">
        <v>2057</v>
      </c>
      <c r="G9" s="104"/>
      <c r="H9" s="107">
        <v>12160.147591599998</v>
      </c>
      <c r="I9" s="107">
        <v>15345.316955300001</v>
      </c>
      <c r="J9" s="107">
        <v>14370.8835982</v>
      </c>
      <c r="K9" s="104">
        <v>12567</v>
      </c>
    </row>
    <row r="10" spans="1:11">
      <c r="A10" s="3">
        <v>5</v>
      </c>
      <c r="B10" s="6" t="s">
        <v>44</v>
      </c>
      <c r="C10" s="106">
        <v>399</v>
      </c>
      <c r="D10" s="106">
        <v>372</v>
      </c>
      <c r="E10" s="106">
        <v>407</v>
      </c>
      <c r="F10" s="104">
        <v>393</v>
      </c>
      <c r="G10" s="104"/>
      <c r="H10" s="107">
        <v>34265</v>
      </c>
      <c r="I10" s="107">
        <v>36942</v>
      </c>
      <c r="J10" s="107">
        <v>39912</v>
      </c>
      <c r="K10" s="104">
        <v>40763</v>
      </c>
    </row>
    <row r="11" spans="1:11">
      <c r="A11" s="3">
        <v>6</v>
      </c>
      <c r="B11" s="6" t="s">
        <v>45</v>
      </c>
      <c r="C11" s="106">
        <v>31957.041000000001</v>
      </c>
      <c r="D11" s="106">
        <v>36475.163999999997</v>
      </c>
      <c r="E11" s="106">
        <v>38423.879000000001</v>
      </c>
      <c r="F11" s="104">
        <v>36837</v>
      </c>
      <c r="G11" s="104"/>
      <c r="H11" s="107">
        <v>250723.19527999999</v>
      </c>
      <c r="I11" s="107">
        <v>271220.55664999998</v>
      </c>
      <c r="J11" s="107">
        <v>271719.88477999996</v>
      </c>
      <c r="K11" s="104">
        <v>265759</v>
      </c>
    </row>
    <row r="12" spans="1:11">
      <c r="A12" s="3">
        <v>7</v>
      </c>
      <c r="B12" s="6" t="s">
        <v>46</v>
      </c>
      <c r="C12" s="106">
        <v>5042.8657000000003</v>
      </c>
      <c r="D12" s="106">
        <v>6292.0937999999996</v>
      </c>
      <c r="E12" s="106">
        <v>6716.4375</v>
      </c>
      <c r="F12" s="104">
        <v>7186</v>
      </c>
      <c r="G12" s="104"/>
      <c r="H12" s="107">
        <v>155559.05362299996</v>
      </c>
      <c r="I12" s="107">
        <v>175560.97696999999</v>
      </c>
      <c r="J12" s="107">
        <v>188127.17862999998</v>
      </c>
      <c r="K12" s="104">
        <v>193842</v>
      </c>
    </row>
    <row r="13" spans="1:11">
      <c r="A13" s="3">
        <v>8</v>
      </c>
      <c r="B13" s="6" t="s">
        <v>47</v>
      </c>
      <c r="C13" s="106">
        <v>12071.450999999999</v>
      </c>
      <c r="D13" s="106">
        <v>12749.946</v>
      </c>
      <c r="E13" s="106">
        <v>14325.556</v>
      </c>
      <c r="F13" s="104">
        <v>14427</v>
      </c>
      <c r="G13" s="104"/>
      <c r="H13" s="107">
        <v>119527.4301635</v>
      </c>
      <c r="I13" s="107">
        <v>129160.76091200001</v>
      </c>
      <c r="J13" s="107">
        <v>127780.39621399999</v>
      </c>
      <c r="K13" s="104">
        <v>128966</v>
      </c>
    </row>
    <row r="14" spans="1:11">
      <c r="A14" s="3">
        <v>9</v>
      </c>
      <c r="B14" s="6" t="s">
        <v>48</v>
      </c>
      <c r="C14" s="106">
        <v>79684.398000000001</v>
      </c>
      <c r="D14" s="106">
        <v>101216.41</v>
      </c>
      <c r="E14" s="106">
        <v>111713.76</v>
      </c>
      <c r="F14" s="104">
        <v>108494</v>
      </c>
      <c r="G14" s="104"/>
      <c r="H14" s="107">
        <v>1921023.1190000002</v>
      </c>
      <c r="I14" s="107">
        <v>2647328.6790000005</v>
      </c>
      <c r="J14" s="107">
        <v>2899544.9479999999</v>
      </c>
      <c r="K14" s="104">
        <v>2935809</v>
      </c>
    </row>
    <row r="15" spans="1:11">
      <c r="A15" s="3">
        <v>10</v>
      </c>
      <c r="B15" s="6" t="s">
        <v>49</v>
      </c>
      <c r="C15" s="106">
        <v>5733.8247000000001</v>
      </c>
      <c r="D15" s="106">
        <v>6371.3257000000003</v>
      </c>
      <c r="E15" s="106">
        <v>6729.7597999999998</v>
      </c>
      <c r="F15" s="104">
        <v>6741</v>
      </c>
      <c r="G15" s="104"/>
      <c r="H15" s="107">
        <v>36952.894679000005</v>
      </c>
      <c r="I15" s="107">
        <v>40549.536301200009</v>
      </c>
      <c r="J15" s="107">
        <v>42480.582364500005</v>
      </c>
      <c r="K15" s="104">
        <v>42604</v>
      </c>
    </row>
    <row r="16" spans="1:11">
      <c r="A16" s="3">
        <v>11</v>
      </c>
      <c r="B16" s="6" t="s">
        <v>50</v>
      </c>
      <c r="C16" s="106">
        <v>4468.5811000000003</v>
      </c>
      <c r="D16" s="106">
        <v>5487.8599000000004</v>
      </c>
      <c r="E16" s="106">
        <v>6039.4252999999999</v>
      </c>
      <c r="F16" s="104">
        <v>5972</v>
      </c>
      <c r="G16" s="104"/>
      <c r="H16" s="107">
        <v>16033.310564339999</v>
      </c>
      <c r="I16" s="107">
        <v>21324.105835000002</v>
      </c>
      <c r="J16" s="107">
        <v>22844.653093000001</v>
      </c>
      <c r="K16" s="104">
        <v>22741</v>
      </c>
    </row>
    <row r="17" spans="1:11">
      <c r="A17" s="3">
        <v>12</v>
      </c>
      <c r="B17" s="6" t="s">
        <v>51</v>
      </c>
      <c r="C17" s="106">
        <v>331.22082999999998</v>
      </c>
      <c r="D17" s="106">
        <v>298.74216000000001</v>
      </c>
      <c r="E17" s="106">
        <v>284.32861000000003</v>
      </c>
      <c r="F17" s="104">
        <v>208</v>
      </c>
      <c r="G17" s="104"/>
      <c r="H17" s="107">
        <v>114590.54412999999</v>
      </c>
      <c r="I17" s="107">
        <v>115446.47315999999</v>
      </c>
      <c r="J17" s="107">
        <v>117532.34061</v>
      </c>
      <c r="K17" s="104">
        <v>117021</v>
      </c>
    </row>
    <row r="18" spans="1:11">
      <c r="A18" s="3">
        <v>13</v>
      </c>
      <c r="B18" s="6" t="s">
        <v>52</v>
      </c>
      <c r="C18" s="106">
        <v>78.513863000000001</v>
      </c>
      <c r="D18" s="106">
        <v>98.565742</v>
      </c>
      <c r="E18" s="106">
        <v>108.61066</v>
      </c>
      <c r="F18" s="104">
        <v>108</v>
      </c>
      <c r="G18" s="104"/>
      <c r="H18" s="107">
        <v>165.91373834300001</v>
      </c>
      <c r="I18" s="107">
        <v>197.40369421700001</v>
      </c>
      <c r="J18" s="107">
        <v>223.56768907699998</v>
      </c>
      <c r="K18" s="104">
        <v>220</v>
      </c>
    </row>
    <row r="19" spans="1:11">
      <c r="A19" s="3">
        <v>14</v>
      </c>
      <c r="B19" s="6" t="s">
        <v>53</v>
      </c>
      <c r="C19" s="106">
        <v>1.32445E-4</v>
      </c>
      <c r="D19" s="106"/>
      <c r="E19" s="106"/>
      <c r="F19" s="104"/>
      <c r="G19" s="104"/>
      <c r="H19" s="107">
        <v>15561.375402445001</v>
      </c>
      <c r="I19" s="107">
        <v>15000.206059999999</v>
      </c>
      <c r="J19" s="107">
        <v>14726.06957</v>
      </c>
      <c r="K19" s="104">
        <v>14526</v>
      </c>
    </row>
    <row r="20" spans="1:11">
      <c r="A20" s="3">
        <v>15</v>
      </c>
      <c r="B20" s="6" t="s">
        <v>54</v>
      </c>
      <c r="C20" s="106"/>
      <c r="D20" s="106"/>
      <c r="E20" s="106"/>
      <c r="F20" s="104"/>
      <c r="G20" s="104"/>
      <c r="H20" s="107">
        <v>328773.4191</v>
      </c>
      <c r="I20" s="107">
        <v>326155.57810000004</v>
      </c>
      <c r="J20" s="107">
        <v>318613.114</v>
      </c>
      <c r="K20" s="104">
        <v>312207</v>
      </c>
    </row>
    <row r="21" spans="1:11">
      <c r="A21" s="3">
        <v>16</v>
      </c>
      <c r="B21" s="6" t="s">
        <v>55</v>
      </c>
      <c r="C21" s="106">
        <v>62762.906000000003</v>
      </c>
      <c r="D21" s="106">
        <v>64828.891000000003</v>
      </c>
      <c r="E21" s="106">
        <v>70621.633000000002</v>
      </c>
      <c r="F21" s="104">
        <v>70605</v>
      </c>
      <c r="G21" s="104"/>
      <c r="H21" s="107">
        <v>214877.61989999999</v>
      </c>
      <c r="I21" s="107">
        <v>224439.70780000003</v>
      </c>
      <c r="J21" s="107">
        <v>325737.35560000001</v>
      </c>
      <c r="K21" s="104">
        <v>324438</v>
      </c>
    </row>
    <row r="22" spans="1:11">
      <c r="A22" s="3">
        <v>17</v>
      </c>
      <c r="B22" s="6" t="s">
        <v>56</v>
      </c>
      <c r="C22" s="106">
        <v>182.82021</v>
      </c>
      <c r="D22" s="106">
        <v>878.25977</v>
      </c>
      <c r="E22" s="106">
        <v>1136.6090999999999</v>
      </c>
      <c r="F22" s="104">
        <v>1154</v>
      </c>
      <c r="G22" s="104"/>
      <c r="H22" s="107">
        <v>226.40649861000003</v>
      </c>
      <c r="I22" s="107">
        <v>1021.5919933</v>
      </c>
      <c r="J22" s="107">
        <v>1334.4453360999998</v>
      </c>
      <c r="K22" s="104">
        <v>1351</v>
      </c>
    </row>
    <row r="23" spans="1:11">
      <c r="A23" s="3">
        <v>18</v>
      </c>
      <c r="B23" s="6" t="s">
        <v>57</v>
      </c>
      <c r="C23" s="106">
        <v>1.1636626000000001</v>
      </c>
      <c r="D23" s="106">
        <v>2.6288903000000001</v>
      </c>
      <c r="E23" s="106">
        <v>2.6288903000000001</v>
      </c>
      <c r="F23" s="104">
        <v>3</v>
      </c>
      <c r="G23" s="104"/>
      <c r="H23" s="107">
        <v>448.50550560000005</v>
      </c>
      <c r="I23" s="107">
        <v>871.09465729999999</v>
      </c>
      <c r="J23" s="107">
        <v>1106.0163772999999</v>
      </c>
      <c r="K23" s="104">
        <v>1138</v>
      </c>
    </row>
    <row r="24" spans="1:11">
      <c r="A24" s="3">
        <v>19</v>
      </c>
      <c r="B24" s="6" t="s">
        <v>58</v>
      </c>
      <c r="C24" s="106">
        <v>10481.236999999999</v>
      </c>
      <c r="D24" s="106">
        <v>10914.603999999999</v>
      </c>
      <c r="E24" s="106">
        <v>11582.582</v>
      </c>
      <c r="F24" s="104">
        <v>11814</v>
      </c>
      <c r="G24" s="104"/>
      <c r="H24" s="107">
        <v>64238.779792999994</v>
      </c>
      <c r="I24" s="107">
        <v>71724.428658999997</v>
      </c>
      <c r="J24" s="107">
        <v>79013.849009999991</v>
      </c>
      <c r="K24" s="104">
        <v>79165</v>
      </c>
    </row>
    <row r="25" spans="1:11">
      <c r="A25" s="3">
        <v>20</v>
      </c>
      <c r="B25" s="6" t="s">
        <v>59</v>
      </c>
      <c r="C25" s="106">
        <v>41703.43</v>
      </c>
      <c r="D25" s="106">
        <v>43283.207000000002</v>
      </c>
      <c r="E25" s="106">
        <v>47540.891000000003</v>
      </c>
      <c r="F25" s="104">
        <v>50928</v>
      </c>
      <c r="G25" s="104"/>
      <c r="H25" s="107">
        <v>401866.59393999993</v>
      </c>
      <c r="I25" s="107">
        <v>431783.82447000005</v>
      </c>
      <c r="J25" s="107">
        <v>467029.28720000008</v>
      </c>
      <c r="K25" s="104">
        <v>484050</v>
      </c>
    </row>
    <row r="26" spans="1:11">
      <c r="A26" s="3">
        <v>21</v>
      </c>
      <c r="B26" s="6" t="s">
        <v>60</v>
      </c>
      <c r="C26" s="106">
        <v>2345.7510000000002</v>
      </c>
      <c r="D26" s="106">
        <v>2107.1203999999998</v>
      </c>
      <c r="E26" s="106">
        <v>2298.2685999999999</v>
      </c>
      <c r="F26" s="104">
        <v>2148</v>
      </c>
      <c r="G26" s="104"/>
      <c r="H26" s="107">
        <v>599945.45200000005</v>
      </c>
      <c r="I26" s="107">
        <v>602044.92139999999</v>
      </c>
      <c r="J26" s="107">
        <v>608247.0316000001</v>
      </c>
      <c r="K26" s="104">
        <v>598475</v>
      </c>
    </row>
    <row r="27" spans="1:11">
      <c r="A27" s="3">
        <v>22</v>
      </c>
      <c r="B27" s="6" t="s">
        <v>61</v>
      </c>
      <c r="C27" s="106"/>
      <c r="D27" s="106"/>
      <c r="E27" s="106"/>
      <c r="F27" s="104"/>
      <c r="G27" s="104"/>
      <c r="H27" s="107">
        <v>59.291183000000004</v>
      </c>
      <c r="I27" s="107">
        <v>56.252961999999997</v>
      </c>
      <c r="J27" s="107">
        <v>70.540373000000002</v>
      </c>
      <c r="K27" s="104">
        <v>82</v>
      </c>
    </row>
    <row r="28" spans="1:11">
      <c r="A28" s="3">
        <v>23</v>
      </c>
      <c r="B28" s="6" t="s">
        <v>325</v>
      </c>
      <c r="C28" s="106"/>
      <c r="D28" s="106"/>
      <c r="E28" s="106">
        <v>2977.2078000000001</v>
      </c>
      <c r="F28" s="104">
        <v>3174</v>
      </c>
      <c r="G28" s="104"/>
      <c r="H28" s="107"/>
      <c r="I28" s="107"/>
      <c r="J28" s="107">
        <v>65239.708449999998</v>
      </c>
      <c r="K28" s="104">
        <v>72031</v>
      </c>
    </row>
    <row r="29" spans="1:11">
      <c r="A29" s="3">
        <v>24</v>
      </c>
      <c r="B29" s="6" t="s">
        <v>326</v>
      </c>
      <c r="C29" s="106"/>
      <c r="D29" s="106"/>
      <c r="E29" s="106"/>
      <c r="F29" s="104"/>
      <c r="G29" s="104"/>
      <c r="H29" s="107"/>
      <c r="I29" s="107"/>
      <c r="J29" s="107"/>
      <c r="K29" s="104">
        <v>14190</v>
      </c>
    </row>
    <row r="30" spans="1:11">
      <c r="B30" s="10" t="s">
        <v>62</v>
      </c>
      <c r="C30" s="108">
        <v>160501</v>
      </c>
      <c r="D30" s="108">
        <v>162119.19709960031</v>
      </c>
      <c r="E30" s="108">
        <v>164414.51717307488</v>
      </c>
      <c r="F30" s="109">
        <v>162839</v>
      </c>
      <c r="G30" s="91"/>
      <c r="H30" s="108">
        <v>1754745</v>
      </c>
      <c r="I30" s="108">
        <v>1800554.0843288756</v>
      </c>
      <c r="J30" s="108">
        <v>1854578.0439314344</v>
      </c>
      <c r="K30" s="109">
        <v>1841559</v>
      </c>
    </row>
    <row r="31" spans="1:11">
      <c r="C31" s="92"/>
      <c r="D31" s="92"/>
      <c r="E31" s="92"/>
      <c r="F31" s="92"/>
      <c r="G31" s="92"/>
      <c r="H31" s="92"/>
      <c r="I31" s="92"/>
      <c r="J31" s="92"/>
      <c r="K31" s="92"/>
    </row>
    <row r="32" spans="1:11">
      <c r="B32" s="22"/>
      <c r="C32" s="93">
        <v>2015</v>
      </c>
      <c r="D32" s="93">
        <v>2016</v>
      </c>
      <c r="E32" s="93">
        <v>2017</v>
      </c>
      <c r="F32" s="93">
        <v>2018</v>
      </c>
      <c r="G32" s="92"/>
      <c r="H32" s="93">
        <v>2015</v>
      </c>
      <c r="I32" s="93">
        <v>2016</v>
      </c>
      <c r="J32" s="93">
        <v>2017</v>
      </c>
      <c r="K32" s="93">
        <v>2018</v>
      </c>
    </row>
    <row r="33" spans="1:11">
      <c r="B33" s="259" t="s">
        <v>36</v>
      </c>
      <c r="C33" s="258" t="s">
        <v>63</v>
      </c>
      <c r="D33" s="258"/>
      <c r="E33" s="258"/>
      <c r="F33" s="258"/>
      <c r="G33" s="92"/>
      <c r="H33" s="258" t="s">
        <v>63</v>
      </c>
      <c r="I33" s="258"/>
      <c r="J33" s="258"/>
      <c r="K33" s="258"/>
    </row>
    <row r="34" spans="1:11">
      <c r="B34" s="259"/>
      <c r="C34" s="258" t="s">
        <v>327</v>
      </c>
      <c r="D34" s="258"/>
      <c r="E34" s="258"/>
      <c r="F34" s="258"/>
      <c r="G34" s="92"/>
      <c r="H34" s="258" t="s">
        <v>38</v>
      </c>
      <c r="I34" s="258"/>
      <c r="J34" s="258"/>
      <c r="K34" s="258"/>
    </row>
    <row r="35" spans="1:11">
      <c r="A35" s="3">
        <v>1</v>
      </c>
      <c r="B35" s="22" t="s">
        <v>40</v>
      </c>
      <c r="C35" s="101">
        <v>2330</v>
      </c>
      <c r="D35" s="101">
        <v>2415</v>
      </c>
      <c r="E35" s="101">
        <v>2330</v>
      </c>
      <c r="F35" s="94">
        <v>2231</v>
      </c>
      <c r="G35" s="92"/>
      <c r="H35" s="101">
        <v>52272</v>
      </c>
      <c r="I35" s="101">
        <v>51527</v>
      </c>
      <c r="J35" s="101">
        <v>51527</v>
      </c>
      <c r="K35" s="94">
        <v>50392</v>
      </c>
    </row>
    <row r="36" spans="1:11">
      <c r="A36" s="3">
        <v>2</v>
      </c>
      <c r="B36" s="22" t="s">
        <v>41</v>
      </c>
      <c r="C36" s="101">
        <v>45</v>
      </c>
      <c r="D36" s="101">
        <v>43</v>
      </c>
      <c r="E36" s="101">
        <v>45</v>
      </c>
      <c r="F36" s="95">
        <v>41</v>
      </c>
      <c r="G36" s="105"/>
      <c r="H36" s="102">
        <v>24801</v>
      </c>
      <c r="I36" s="102">
        <v>23937</v>
      </c>
      <c r="J36" s="102">
        <v>23937</v>
      </c>
      <c r="K36" s="95">
        <v>23322</v>
      </c>
    </row>
    <row r="37" spans="1:11">
      <c r="A37" s="3">
        <v>3</v>
      </c>
      <c r="B37" s="22" t="s">
        <v>42</v>
      </c>
      <c r="C37" s="101">
        <v>571</v>
      </c>
      <c r="D37" s="101">
        <v>602</v>
      </c>
      <c r="E37" s="101">
        <v>571</v>
      </c>
      <c r="F37" s="95">
        <v>539</v>
      </c>
      <c r="G37" s="105"/>
      <c r="H37" s="102">
        <v>8312</v>
      </c>
      <c r="I37" s="102">
        <v>7833</v>
      </c>
      <c r="J37" s="102">
        <v>7833</v>
      </c>
      <c r="K37" s="95">
        <v>7530</v>
      </c>
    </row>
    <row r="38" spans="1:11">
      <c r="A38" s="3">
        <v>4</v>
      </c>
      <c r="B38" s="22" t="s">
        <v>43</v>
      </c>
      <c r="C38" s="101">
        <v>445</v>
      </c>
      <c r="D38" s="101">
        <v>390</v>
      </c>
      <c r="E38" s="101">
        <v>445</v>
      </c>
      <c r="F38" s="95">
        <v>429</v>
      </c>
      <c r="G38" s="105"/>
      <c r="H38" s="102">
        <v>2730</v>
      </c>
      <c r="I38" s="102">
        <v>3592</v>
      </c>
      <c r="J38" s="102">
        <v>3592</v>
      </c>
      <c r="K38" s="95">
        <v>3534</v>
      </c>
    </row>
    <row r="39" spans="1:11">
      <c r="A39" s="3">
        <v>5</v>
      </c>
      <c r="B39" s="22" t="s">
        <v>44</v>
      </c>
      <c r="C39" s="101">
        <v>31</v>
      </c>
      <c r="D39" s="101">
        <v>30</v>
      </c>
      <c r="E39" s="101">
        <v>31</v>
      </c>
      <c r="F39" s="95">
        <v>27</v>
      </c>
      <c r="G39" s="105"/>
      <c r="H39" s="102">
        <v>4390</v>
      </c>
      <c r="I39" s="102">
        <v>5032</v>
      </c>
      <c r="J39" s="102">
        <v>5032</v>
      </c>
      <c r="K39" s="95">
        <v>4913</v>
      </c>
    </row>
    <row r="40" spans="1:11">
      <c r="A40" s="3">
        <v>6</v>
      </c>
      <c r="B40" s="22" t="s">
        <v>45</v>
      </c>
      <c r="C40" s="101">
        <v>2289</v>
      </c>
      <c r="D40" s="101">
        <v>2311</v>
      </c>
      <c r="E40" s="101">
        <v>2289</v>
      </c>
      <c r="F40" s="95">
        <v>2213</v>
      </c>
      <c r="G40" s="105"/>
      <c r="H40" s="102">
        <v>26654</v>
      </c>
      <c r="I40" s="102">
        <v>26308</v>
      </c>
      <c r="J40" s="102">
        <v>26308</v>
      </c>
      <c r="K40" s="95">
        <v>25557</v>
      </c>
    </row>
    <row r="41" spans="1:11">
      <c r="A41" s="3">
        <v>7</v>
      </c>
      <c r="B41" s="22" t="s">
        <v>46</v>
      </c>
      <c r="C41" s="101">
        <v>198</v>
      </c>
      <c r="D41" s="101">
        <v>192</v>
      </c>
      <c r="E41" s="101">
        <v>198</v>
      </c>
      <c r="F41" s="95">
        <v>203</v>
      </c>
      <c r="G41" s="105"/>
      <c r="H41" s="102">
        <v>11921</v>
      </c>
      <c r="I41" s="102">
        <v>13239</v>
      </c>
      <c r="J41" s="102">
        <v>13239</v>
      </c>
      <c r="K41" s="95">
        <v>13271</v>
      </c>
    </row>
    <row r="42" spans="1:11">
      <c r="A42" s="3">
        <v>8</v>
      </c>
      <c r="B42" s="22" t="s">
        <v>47</v>
      </c>
      <c r="C42" s="101">
        <v>803</v>
      </c>
      <c r="D42" s="101">
        <v>796</v>
      </c>
      <c r="E42" s="101">
        <v>803</v>
      </c>
      <c r="F42" s="95">
        <v>753</v>
      </c>
      <c r="G42" s="105"/>
      <c r="H42" s="102">
        <v>11674</v>
      </c>
      <c r="I42" s="102">
        <v>11962</v>
      </c>
      <c r="J42" s="102">
        <v>11962</v>
      </c>
      <c r="K42" s="95">
        <v>11489</v>
      </c>
    </row>
    <row r="43" spans="1:11">
      <c r="A43" s="3">
        <v>9</v>
      </c>
      <c r="B43" s="22" t="s">
        <v>48</v>
      </c>
      <c r="C43" s="101">
        <v>79</v>
      </c>
      <c r="D43" s="101">
        <v>70</v>
      </c>
      <c r="E43" s="101">
        <v>79</v>
      </c>
      <c r="F43" s="95">
        <v>72</v>
      </c>
      <c r="G43" s="105"/>
      <c r="H43" s="102">
        <v>2875</v>
      </c>
      <c r="I43" s="102">
        <v>3596</v>
      </c>
      <c r="J43" s="102">
        <v>3596</v>
      </c>
      <c r="K43" s="95">
        <v>3547</v>
      </c>
    </row>
    <row r="44" spans="1:11">
      <c r="A44" s="3">
        <v>10</v>
      </c>
      <c r="B44" s="22" t="s">
        <v>49</v>
      </c>
      <c r="C44" s="101">
        <v>712</v>
      </c>
      <c r="D44" s="101">
        <v>683</v>
      </c>
      <c r="E44" s="101">
        <v>712</v>
      </c>
      <c r="F44" s="95">
        <v>705</v>
      </c>
      <c r="G44" s="105"/>
      <c r="H44" s="102">
        <v>5059</v>
      </c>
      <c r="I44" s="102">
        <v>5804</v>
      </c>
      <c r="J44" s="102">
        <v>5804</v>
      </c>
      <c r="K44" s="95">
        <v>5747</v>
      </c>
    </row>
    <row r="45" spans="1:11">
      <c r="A45" s="3">
        <v>11</v>
      </c>
      <c r="B45" s="22" t="s">
        <v>50</v>
      </c>
      <c r="C45" s="101">
        <v>397</v>
      </c>
      <c r="D45" s="101">
        <v>380</v>
      </c>
      <c r="E45" s="101">
        <v>397</v>
      </c>
      <c r="F45" s="95">
        <v>389</v>
      </c>
      <c r="G45" s="105"/>
      <c r="H45" s="102">
        <v>1438</v>
      </c>
      <c r="I45" s="102">
        <v>1992</v>
      </c>
      <c r="J45" s="102">
        <v>1992</v>
      </c>
      <c r="K45" s="95">
        <v>1960</v>
      </c>
    </row>
    <row r="46" spans="1:11">
      <c r="A46" s="3">
        <v>12</v>
      </c>
      <c r="B46" s="22" t="s">
        <v>51</v>
      </c>
      <c r="C46" s="101">
        <v>13</v>
      </c>
      <c r="D46" s="101">
        <v>13</v>
      </c>
      <c r="E46" s="101">
        <v>13</v>
      </c>
      <c r="F46" s="95">
        <v>11</v>
      </c>
      <c r="G46" s="105"/>
      <c r="H46" s="102">
        <v>10743</v>
      </c>
      <c r="I46" s="102">
        <v>11019</v>
      </c>
      <c r="J46" s="102">
        <v>11019</v>
      </c>
      <c r="K46" s="95">
        <v>10844</v>
      </c>
    </row>
    <row r="47" spans="1:11">
      <c r="A47" s="3">
        <v>13</v>
      </c>
      <c r="B47" s="22" t="s">
        <v>52</v>
      </c>
      <c r="C47" s="101">
        <v>51</v>
      </c>
      <c r="D47" s="101">
        <v>51</v>
      </c>
      <c r="E47" s="101">
        <v>51</v>
      </c>
      <c r="F47" s="95">
        <v>48</v>
      </c>
      <c r="G47" s="105"/>
      <c r="H47" s="102">
        <v>106</v>
      </c>
      <c r="I47" s="102">
        <v>130</v>
      </c>
      <c r="J47" s="102">
        <v>130</v>
      </c>
      <c r="K47" s="95">
        <v>122</v>
      </c>
    </row>
    <row r="48" spans="1:11">
      <c r="A48" s="3">
        <v>14</v>
      </c>
      <c r="B48" s="22" t="s">
        <v>53</v>
      </c>
      <c r="C48" s="101"/>
      <c r="D48" s="101"/>
      <c r="E48" s="101"/>
      <c r="F48" s="95"/>
      <c r="G48" s="105"/>
      <c r="H48" s="102">
        <v>16446</v>
      </c>
      <c r="I48" s="102">
        <v>16456</v>
      </c>
      <c r="J48" s="102">
        <v>16456</v>
      </c>
      <c r="K48" s="95">
        <v>16358</v>
      </c>
    </row>
    <row r="49" spans="1:16">
      <c r="A49" s="3">
        <v>15</v>
      </c>
      <c r="B49" s="22" t="s">
        <v>54</v>
      </c>
      <c r="C49" s="101"/>
      <c r="D49" s="101"/>
      <c r="E49" s="101"/>
      <c r="F49" s="95"/>
      <c r="G49" s="105"/>
      <c r="H49" s="102">
        <v>6936</v>
      </c>
      <c r="I49" s="102">
        <v>7022</v>
      </c>
      <c r="J49" s="102">
        <v>7022</v>
      </c>
      <c r="K49" s="95">
        <v>6931</v>
      </c>
    </row>
    <row r="50" spans="1:16">
      <c r="A50" s="3">
        <v>16</v>
      </c>
      <c r="B50" s="22" t="s">
        <v>55</v>
      </c>
      <c r="C50" s="101">
        <v>1135</v>
      </c>
      <c r="D50" s="101">
        <v>1079</v>
      </c>
      <c r="E50" s="101">
        <v>1135</v>
      </c>
      <c r="F50" s="95">
        <v>1121</v>
      </c>
      <c r="G50" s="105"/>
      <c r="H50" s="102">
        <v>6133</v>
      </c>
      <c r="I50" s="102">
        <v>13018</v>
      </c>
      <c r="J50" s="102">
        <v>13018</v>
      </c>
      <c r="K50" s="95">
        <v>12773</v>
      </c>
    </row>
    <row r="51" spans="1:16">
      <c r="A51" s="3">
        <v>17</v>
      </c>
      <c r="B51" s="22" t="s">
        <v>56</v>
      </c>
      <c r="C51" s="101">
        <v>330</v>
      </c>
      <c r="D51" s="101">
        <v>271</v>
      </c>
      <c r="E51" s="101">
        <v>330</v>
      </c>
      <c r="F51" s="95">
        <v>325</v>
      </c>
      <c r="G51" s="105"/>
      <c r="H51" s="102">
        <v>49</v>
      </c>
      <c r="I51" s="102">
        <v>391</v>
      </c>
      <c r="J51" s="102">
        <v>391</v>
      </c>
      <c r="K51" s="95">
        <v>387</v>
      </c>
    </row>
    <row r="52" spans="1:16">
      <c r="A52" s="3">
        <v>18</v>
      </c>
      <c r="B52" s="22" t="s">
        <v>57</v>
      </c>
      <c r="C52" s="101">
        <v>1</v>
      </c>
      <c r="D52" s="101">
        <v>1</v>
      </c>
      <c r="E52" s="101">
        <v>1</v>
      </c>
      <c r="F52" s="95">
        <v>1</v>
      </c>
      <c r="G52" s="105"/>
      <c r="H52" s="102">
        <v>420</v>
      </c>
      <c r="I52" s="102">
        <v>846</v>
      </c>
      <c r="J52" s="102">
        <v>846</v>
      </c>
      <c r="K52" s="95">
        <v>854</v>
      </c>
    </row>
    <row r="53" spans="1:16">
      <c r="A53" s="3">
        <v>19</v>
      </c>
      <c r="B53" s="22" t="s">
        <v>58</v>
      </c>
      <c r="C53" s="101">
        <v>1969</v>
      </c>
      <c r="D53" s="101">
        <v>1964</v>
      </c>
      <c r="E53" s="101">
        <v>1969</v>
      </c>
      <c r="F53" s="95">
        <v>1940</v>
      </c>
      <c r="G53" s="105"/>
      <c r="H53" s="102">
        <v>16983</v>
      </c>
      <c r="I53" s="102">
        <v>19332</v>
      </c>
      <c r="J53" s="102">
        <v>19332</v>
      </c>
      <c r="K53" s="95">
        <v>19157</v>
      </c>
    </row>
    <row r="54" spans="1:16">
      <c r="A54" s="3">
        <v>20</v>
      </c>
      <c r="B54" s="22" t="s">
        <v>59</v>
      </c>
      <c r="C54" s="101">
        <v>984</v>
      </c>
      <c r="D54" s="101">
        <v>922</v>
      </c>
      <c r="E54" s="101">
        <v>984</v>
      </c>
      <c r="F54" s="95">
        <v>1020</v>
      </c>
      <c r="G54" s="105"/>
      <c r="H54" s="102">
        <v>19499</v>
      </c>
      <c r="I54" s="102">
        <v>22596</v>
      </c>
      <c r="J54" s="102">
        <v>22596</v>
      </c>
      <c r="K54" s="95">
        <v>23014</v>
      </c>
    </row>
    <row r="55" spans="1:16">
      <c r="A55" s="3">
        <v>21</v>
      </c>
      <c r="B55" s="22" t="s">
        <v>60</v>
      </c>
      <c r="C55" s="101">
        <v>101</v>
      </c>
      <c r="D55" s="101">
        <v>89</v>
      </c>
      <c r="E55" s="101">
        <v>101</v>
      </c>
      <c r="F55" s="95">
        <v>95</v>
      </c>
      <c r="G55" s="105"/>
      <c r="H55" s="102">
        <v>37006</v>
      </c>
      <c r="I55" s="102">
        <v>36762</v>
      </c>
      <c r="J55" s="102">
        <v>36762</v>
      </c>
      <c r="K55" s="95">
        <v>36029</v>
      </c>
    </row>
    <row r="56" spans="1:16">
      <c r="A56" s="3">
        <v>22</v>
      </c>
      <c r="B56" s="22" t="s">
        <v>61</v>
      </c>
      <c r="C56" s="101"/>
      <c r="D56" s="101"/>
      <c r="E56" s="101"/>
      <c r="F56" s="95"/>
      <c r="G56" s="105"/>
      <c r="H56" s="102">
        <v>20</v>
      </c>
      <c r="I56" s="102">
        <v>29</v>
      </c>
      <c r="J56" s="102">
        <v>29</v>
      </c>
      <c r="K56" s="95">
        <v>34</v>
      </c>
    </row>
    <row r="57" spans="1:16">
      <c r="A57" s="3">
        <v>23</v>
      </c>
      <c r="B57" s="6" t="s">
        <v>325</v>
      </c>
      <c r="C57" s="101">
        <v>64</v>
      </c>
      <c r="D57" s="101"/>
      <c r="E57" s="101">
        <v>64</v>
      </c>
      <c r="F57" s="95">
        <v>61</v>
      </c>
      <c r="G57" s="105"/>
      <c r="H57" s="102"/>
      <c r="I57" s="102">
        <v>2731</v>
      </c>
      <c r="J57" s="102">
        <v>2731</v>
      </c>
      <c r="K57" s="95">
        <v>2852</v>
      </c>
    </row>
    <row r="58" spans="1:16">
      <c r="A58" s="3">
        <v>24</v>
      </c>
      <c r="B58" s="6" t="s">
        <v>326</v>
      </c>
      <c r="C58" s="101"/>
      <c r="D58" s="101"/>
      <c r="E58" s="101"/>
      <c r="F58" s="95"/>
      <c r="G58" s="105"/>
      <c r="H58" s="102"/>
      <c r="I58" s="102"/>
      <c r="J58" s="102"/>
      <c r="K58" s="95">
        <v>609</v>
      </c>
    </row>
    <row r="59" spans="1:16">
      <c r="B59" s="23" t="s">
        <v>62</v>
      </c>
      <c r="C59" s="103">
        <v>3843</v>
      </c>
      <c r="D59" s="103">
        <v>3855</v>
      </c>
      <c r="E59" s="103">
        <v>3843</v>
      </c>
      <c r="F59" s="96">
        <v>3770</v>
      </c>
      <c r="G59" s="92"/>
      <c r="H59" s="103">
        <v>90588</v>
      </c>
      <c r="I59" s="103">
        <v>92595</v>
      </c>
      <c r="J59" s="103">
        <v>92595</v>
      </c>
      <c r="K59" s="96">
        <v>91710</v>
      </c>
    </row>
    <row r="60" spans="1:16">
      <c r="C60" s="97"/>
      <c r="D60" s="92"/>
      <c r="E60" s="92"/>
      <c r="F60" s="92"/>
      <c r="G60" s="92"/>
      <c r="H60" s="92"/>
      <c r="I60" s="92"/>
      <c r="J60" s="92"/>
      <c r="K60" s="92"/>
    </row>
    <row r="61" spans="1:16">
      <c r="B61" s="6"/>
      <c r="C61" s="93">
        <v>2015</v>
      </c>
      <c r="D61" s="93">
        <v>2016</v>
      </c>
      <c r="E61" s="93">
        <v>2017</v>
      </c>
      <c r="F61" s="93">
        <v>2018</v>
      </c>
      <c r="G61" s="92"/>
      <c r="H61" s="93">
        <v>2015</v>
      </c>
      <c r="I61" s="93">
        <v>2016</v>
      </c>
      <c r="J61" s="93">
        <v>2017</v>
      </c>
      <c r="K61" s="93">
        <v>2018</v>
      </c>
    </row>
    <row r="62" spans="1:16">
      <c r="B62" s="259" t="s">
        <v>36</v>
      </c>
      <c r="C62" s="258" t="s">
        <v>64</v>
      </c>
      <c r="D62" s="258"/>
      <c r="E62" s="258"/>
      <c r="F62" s="258"/>
      <c r="G62" s="92"/>
      <c r="H62" s="258" t="s">
        <v>64</v>
      </c>
      <c r="I62" s="258"/>
      <c r="J62" s="258"/>
      <c r="K62" s="258"/>
    </row>
    <row r="63" spans="1:16">
      <c r="B63" s="259"/>
      <c r="C63" s="258" t="s">
        <v>327</v>
      </c>
      <c r="D63" s="258"/>
      <c r="E63" s="258"/>
      <c r="F63" s="258"/>
      <c r="G63" s="92"/>
      <c r="H63" s="258" t="s">
        <v>38</v>
      </c>
      <c r="I63" s="258"/>
      <c r="J63" s="258"/>
      <c r="K63" s="258"/>
    </row>
    <row r="64" spans="1:16">
      <c r="A64" s="3">
        <v>1</v>
      </c>
      <c r="B64" s="6" t="s">
        <v>40</v>
      </c>
      <c r="C64" s="110">
        <v>5.1776735522999999</v>
      </c>
      <c r="D64" s="110">
        <v>5.3450138545000003</v>
      </c>
      <c r="E64" s="110">
        <v>5.1976222730000003</v>
      </c>
      <c r="F64" s="98">
        <v>5.04</v>
      </c>
      <c r="G64" s="98"/>
      <c r="H64" s="110">
        <v>63.249304772199999</v>
      </c>
      <c r="I64" s="110">
        <v>64.725177490500002</v>
      </c>
      <c r="J64" s="110">
        <v>64.103505975000004</v>
      </c>
      <c r="K64" s="98">
        <v>65.31</v>
      </c>
      <c r="P64" s="230">
        <f>F64-E64</f>
        <v>-0.15762227300000031</v>
      </c>
    </row>
    <row r="65" spans="1:16">
      <c r="A65" s="3">
        <v>2</v>
      </c>
      <c r="B65" s="6" t="s">
        <v>41</v>
      </c>
      <c r="C65" s="110">
        <v>3.2399059799999998E-2</v>
      </c>
      <c r="D65" s="110">
        <v>1.88246995E-2</v>
      </c>
      <c r="E65" s="110">
        <v>2.5363452700000001E-2</v>
      </c>
      <c r="F65" s="99">
        <v>2.1000000000000001E-2</v>
      </c>
      <c r="G65" s="98"/>
      <c r="H65" s="110">
        <v>16.957852841200001</v>
      </c>
      <c r="I65" s="110">
        <v>16.498447157600001</v>
      </c>
      <c r="J65" s="110">
        <v>16.135579393800001</v>
      </c>
      <c r="K65" s="99">
        <v>15.798</v>
      </c>
      <c r="P65" s="230">
        <f t="shared" ref="P65:P87" si="0">F65-E65</f>
        <v>-4.3634526999999992E-3</v>
      </c>
    </row>
    <row r="66" spans="1:16">
      <c r="A66" s="3">
        <v>3</v>
      </c>
      <c r="B66" s="6" t="s">
        <v>42</v>
      </c>
      <c r="C66" s="110">
        <v>0.37518237500000001</v>
      </c>
      <c r="D66" s="110">
        <v>0.37260823950000005</v>
      </c>
      <c r="E66" s="110">
        <v>0.34959283480000003</v>
      </c>
      <c r="F66" s="98">
        <v>0.32900000000000001</v>
      </c>
      <c r="G66" s="98"/>
      <c r="H66" s="110">
        <v>3.0106493487999995</v>
      </c>
      <c r="I66" s="110">
        <v>3.0431727371999999</v>
      </c>
      <c r="J66" s="110">
        <v>2.8983182254000002</v>
      </c>
      <c r="K66" s="98">
        <v>2.8109999999999999</v>
      </c>
      <c r="P66" s="230">
        <f t="shared" si="0"/>
        <v>-2.0592834800000015E-2</v>
      </c>
    </row>
    <row r="67" spans="1:16">
      <c r="A67" s="3">
        <v>4</v>
      </c>
      <c r="B67" s="6" t="s">
        <v>43</v>
      </c>
      <c r="C67" s="110">
        <v>0.21914717780000001</v>
      </c>
      <c r="D67" s="110">
        <v>0.2873851362</v>
      </c>
      <c r="E67" s="110">
        <v>0.3092095051</v>
      </c>
      <c r="F67" s="99">
        <v>0.24199999999999999</v>
      </c>
      <c r="G67" s="98"/>
      <c r="H67" s="110">
        <v>1.4513143984999999</v>
      </c>
      <c r="I67" s="110">
        <v>1.8264556031999999</v>
      </c>
      <c r="J67" s="110">
        <v>1.7154004208999998</v>
      </c>
      <c r="K67" s="99">
        <v>1.5049999999999999</v>
      </c>
      <c r="P67" s="230">
        <f t="shared" si="0"/>
        <v>-6.7209505100000011E-2</v>
      </c>
    </row>
    <row r="68" spans="1:16">
      <c r="A68" s="3">
        <v>5</v>
      </c>
      <c r="B68" s="6" t="s">
        <v>44</v>
      </c>
      <c r="C68" s="110">
        <v>3.2724920099999999E-2</v>
      </c>
      <c r="D68" s="110">
        <v>3.6093985600000003E-2</v>
      </c>
      <c r="E68" s="110">
        <v>3.9647095E-2</v>
      </c>
      <c r="F68" s="98">
        <v>4.3999999999999997E-2</v>
      </c>
      <c r="G68" s="98"/>
      <c r="H68" s="110">
        <v>5.2027334467999991</v>
      </c>
      <c r="I68" s="110">
        <v>5.5498476478000001</v>
      </c>
      <c r="J68" s="110">
        <v>5.8550510992000007</v>
      </c>
      <c r="K68" s="98">
        <v>5.93</v>
      </c>
      <c r="P68" s="230">
        <f t="shared" si="0"/>
        <v>4.3529049999999972E-3</v>
      </c>
    </row>
    <row r="69" spans="1:16">
      <c r="A69" s="3">
        <v>6</v>
      </c>
      <c r="B69" s="6" t="s">
        <v>45</v>
      </c>
      <c r="C69" s="110">
        <v>4.8658856675000006</v>
      </c>
      <c r="D69" s="110">
        <v>5.5933076832999999</v>
      </c>
      <c r="E69" s="110">
        <v>5.8408998576000002</v>
      </c>
      <c r="F69" s="99">
        <v>5.569</v>
      </c>
      <c r="G69" s="98"/>
      <c r="H69" s="110">
        <v>39.416497307899995</v>
      </c>
      <c r="I69" s="110">
        <v>41.807939276500001</v>
      </c>
      <c r="J69" s="110">
        <v>41.639950189200007</v>
      </c>
      <c r="K69" s="99">
        <v>40.874000000000002</v>
      </c>
      <c r="P69" s="230">
        <f t="shared" si="0"/>
        <v>-0.27189985760000024</v>
      </c>
    </row>
    <row r="70" spans="1:16">
      <c r="A70" s="3">
        <v>7</v>
      </c>
      <c r="B70" s="6" t="s">
        <v>46</v>
      </c>
      <c r="C70" s="110">
        <v>0.39077668729999998</v>
      </c>
      <c r="D70" s="110">
        <v>0.4826565163</v>
      </c>
      <c r="E70" s="110">
        <v>0.52034681090000001</v>
      </c>
      <c r="F70" s="98">
        <v>0.56000000000000005</v>
      </c>
      <c r="G70" s="98"/>
      <c r="H70" s="110">
        <v>12.284787027900002</v>
      </c>
      <c r="I70" s="110">
        <v>13.947119563100001</v>
      </c>
      <c r="J70" s="110">
        <v>14.946229202300003</v>
      </c>
      <c r="K70" s="98">
        <v>15.417</v>
      </c>
      <c r="P70" s="230">
        <f t="shared" si="0"/>
        <v>3.9653189100000041E-2</v>
      </c>
    </row>
    <row r="71" spans="1:16">
      <c r="A71" s="3">
        <v>8</v>
      </c>
      <c r="B71" s="6" t="s">
        <v>47</v>
      </c>
      <c r="C71" s="110">
        <v>0.69125853579999996</v>
      </c>
      <c r="D71" s="110">
        <v>0.73360453929999991</v>
      </c>
      <c r="E71" s="110">
        <v>0.82610548829999997</v>
      </c>
      <c r="F71" s="99">
        <v>0.82399999999999995</v>
      </c>
      <c r="G71" s="98"/>
      <c r="H71" s="110">
        <v>7.0587261690000007</v>
      </c>
      <c r="I71" s="110">
        <v>7.6340521370999985</v>
      </c>
      <c r="J71" s="110">
        <v>7.5469647233999986</v>
      </c>
      <c r="K71" s="99">
        <v>7.5620000000000003</v>
      </c>
      <c r="P71" s="230">
        <f t="shared" si="0"/>
        <v>-2.1054883000000135E-3</v>
      </c>
    </row>
    <row r="72" spans="1:16">
      <c r="A72" s="3">
        <v>9</v>
      </c>
      <c r="B72" s="6" t="s">
        <v>48</v>
      </c>
      <c r="C72" s="110">
        <v>7.8519196599999994E-2</v>
      </c>
      <c r="D72" s="110">
        <v>9.8797853700000007E-2</v>
      </c>
      <c r="E72" s="110">
        <v>0.1109571768</v>
      </c>
      <c r="F72" s="98">
        <v>0.109</v>
      </c>
      <c r="G72" s="98"/>
      <c r="H72" s="110">
        <v>1.8691071296999999</v>
      </c>
      <c r="I72" s="110">
        <v>2.6464247845000002</v>
      </c>
      <c r="J72" s="110">
        <v>2.9059903807</v>
      </c>
      <c r="K72" s="98">
        <v>2.948</v>
      </c>
      <c r="P72" s="230">
        <f t="shared" si="0"/>
        <v>-1.9571768000000017E-3</v>
      </c>
    </row>
    <row r="73" spans="1:16">
      <c r="A73" s="3">
        <v>10</v>
      </c>
      <c r="B73" s="6" t="s">
        <v>49</v>
      </c>
      <c r="C73" s="110">
        <v>0.93861351849999997</v>
      </c>
      <c r="D73" s="110">
        <v>1.0514048062000001</v>
      </c>
      <c r="E73" s="110">
        <v>1.1066167538999998</v>
      </c>
      <c r="F73" s="99">
        <v>1.1120000000000001</v>
      </c>
      <c r="G73" s="98"/>
      <c r="H73" s="110">
        <v>7.3996140956999996</v>
      </c>
      <c r="I73" s="110">
        <v>8.2530789575999997</v>
      </c>
      <c r="J73" s="110">
        <v>8.6539263104999993</v>
      </c>
      <c r="K73" s="99">
        <v>8.6820000000000004</v>
      </c>
      <c r="P73" s="230">
        <f t="shared" si="0"/>
        <v>5.383246100000294E-3</v>
      </c>
    </row>
    <row r="74" spans="1:16">
      <c r="A74" s="3">
        <v>11</v>
      </c>
      <c r="B74" s="6" t="s">
        <v>50</v>
      </c>
      <c r="C74" s="110">
        <v>1.1095025308000002</v>
      </c>
      <c r="D74" s="110">
        <v>1.3593062456</v>
      </c>
      <c r="E74" s="110">
        <v>1.5010837197</v>
      </c>
      <c r="F74" s="98">
        <v>1.486</v>
      </c>
      <c r="G74" s="98"/>
      <c r="H74" s="110">
        <v>3.9794577599000003</v>
      </c>
      <c r="I74" s="110">
        <v>5.3010405638</v>
      </c>
      <c r="J74" s="110">
        <v>5.6907506132999996</v>
      </c>
      <c r="K74" s="98">
        <v>5.6689999999999996</v>
      </c>
      <c r="P74" s="230">
        <f t="shared" si="0"/>
        <v>-1.5083719699999998E-2</v>
      </c>
    </row>
    <row r="75" spans="1:16">
      <c r="A75" s="3">
        <v>12</v>
      </c>
      <c r="B75" s="6" t="s">
        <v>51</v>
      </c>
      <c r="C75" s="110">
        <v>2.6896586200000003E-2</v>
      </c>
      <c r="D75" s="110">
        <v>2.53078365E-2</v>
      </c>
      <c r="E75" s="110">
        <v>2.4081769199999999E-2</v>
      </c>
      <c r="F75" s="99">
        <v>1.7999999999999999E-2</v>
      </c>
      <c r="G75" s="98"/>
      <c r="H75" s="110">
        <v>14.4287849661</v>
      </c>
      <c r="I75" s="110">
        <v>14.8760027089</v>
      </c>
      <c r="J75" s="110">
        <v>15.0469379679</v>
      </c>
      <c r="K75" s="99">
        <v>15.04</v>
      </c>
      <c r="P75" s="230">
        <f t="shared" si="0"/>
        <v>-6.0817692E-3</v>
      </c>
    </row>
    <row r="76" spans="1:16">
      <c r="A76" s="3">
        <v>13</v>
      </c>
      <c r="B76" s="6" t="s">
        <v>52</v>
      </c>
      <c r="C76" s="110">
        <v>7.6289894299999994E-2</v>
      </c>
      <c r="D76" s="110">
        <v>9.5105397299999991E-2</v>
      </c>
      <c r="E76" s="110">
        <v>0.1746144604</v>
      </c>
      <c r="F76" s="98">
        <v>0.17399999999999999</v>
      </c>
      <c r="G76" s="98"/>
      <c r="H76" s="110">
        <v>0.16233487659999998</v>
      </c>
      <c r="I76" s="110">
        <v>0.19063603999999998</v>
      </c>
      <c r="J76" s="110">
        <v>0.39153292159999997</v>
      </c>
      <c r="K76" s="98">
        <v>0.38400000000000001</v>
      </c>
      <c r="P76" s="230">
        <f t="shared" si="0"/>
        <v>-6.1446040000001645E-4</v>
      </c>
    </row>
    <row r="77" spans="1:16">
      <c r="A77" s="3">
        <v>14</v>
      </c>
      <c r="B77" s="6" t="s">
        <v>53</v>
      </c>
      <c r="C77" s="110">
        <v>0</v>
      </c>
      <c r="D77" s="110">
        <v>0</v>
      </c>
      <c r="E77" s="110">
        <v>0</v>
      </c>
      <c r="F77" s="99">
        <v>0</v>
      </c>
      <c r="G77" s="98"/>
      <c r="H77" s="110">
        <v>5.8314788099999992</v>
      </c>
      <c r="I77" s="110">
        <v>5.7273914384999998</v>
      </c>
      <c r="J77" s="110">
        <v>5.6294786489000002</v>
      </c>
      <c r="K77" s="99">
        <v>5.5730000000000004</v>
      </c>
      <c r="P77" s="230">
        <f t="shared" si="0"/>
        <v>0</v>
      </c>
    </row>
    <row r="78" spans="1:16">
      <c r="A78" s="3">
        <v>15</v>
      </c>
      <c r="B78" s="6" t="s">
        <v>54</v>
      </c>
      <c r="C78" s="110">
        <v>0</v>
      </c>
      <c r="D78" s="110">
        <v>0</v>
      </c>
      <c r="E78" s="110">
        <v>0</v>
      </c>
      <c r="F78" s="98">
        <v>0</v>
      </c>
      <c r="G78" s="98"/>
      <c r="H78" s="111">
        <v>22.667583221299999</v>
      </c>
      <c r="I78" s="111">
        <v>22.644985200199997</v>
      </c>
      <c r="J78" s="110">
        <v>22.770829576699999</v>
      </c>
      <c r="K78" s="98">
        <v>22.347000000000001</v>
      </c>
      <c r="P78" s="230">
        <f t="shared" si="0"/>
        <v>0</v>
      </c>
    </row>
    <row r="79" spans="1:16">
      <c r="A79" s="3">
        <v>16</v>
      </c>
      <c r="B79" s="6" t="s">
        <v>55</v>
      </c>
      <c r="C79" s="110">
        <v>5.8250555371999999</v>
      </c>
      <c r="D79" s="110">
        <v>6.0235727254000002</v>
      </c>
      <c r="E79" s="110">
        <v>6.5212541119999994</v>
      </c>
      <c r="F79" s="99">
        <v>6.4850000000000003</v>
      </c>
      <c r="G79" s="98"/>
      <c r="H79" s="110">
        <v>21.308784269500002</v>
      </c>
      <c r="I79" s="110">
        <v>21.843771971100001</v>
      </c>
      <c r="J79" s="110">
        <v>29.084272192599997</v>
      </c>
      <c r="K79" s="99">
        <v>28.917999999999999</v>
      </c>
      <c r="P79" s="230">
        <f t="shared" si="0"/>
        <v>-3.6254111999999061E-2</v>
      </c>
    </row>
    <row r="80" spans="1:16">
      <c r="A80" s="3">
        <v>17</v>
      </c>
      <c r="B80" s="6" t="s">
        <v>56</v>
      </c>
      <c r="C80" s="110">
        <v>7.1516804500000003E-2</v>
      </c>
      <c r="D80" s="110">
        <v>0.36662609889999997</v>
      </c>
      <c r="E80" s="110">
        <v>0.48544357380000003</v>
      </c>
      <c r="F80" s="98">
        <v>0.48799999999999999</v>
      </c>
      <c r="G80" s="98"/>
      <c r="H80" s="110">
        <v>9.0973985699999996E-2</v>
      </c>
      <c r="I80" s="110">
        <v>0.42988281519999999</v>
      </c>
      <c r="J80" s="110">
        <v>0.57282551530000003</v>
      </c>
      <c r="K80" s="98">
        <v>0.57499999999999996</v>
      </c>
      <c r="P80" s="230">
        <f t="shared" si="0"/>
        <v>2.5564261999999616E-3</v>
      </c>
    </row>
    <row r="81" spans="1:16">
      <c r="A81" s="3">
        <v>18</v>
      </c>
      <c r="B81" s="6" t="s">
        <v>57</v>
      </c>
      <c r="C81" s="110">
        <v>5.236482E-4</v>
      </c>
      <c r="D81" s="110">
        <v>1.1830006E-3</v>
      </c>
      <c r="E81" s="110">
        <v>1.1830006E-3</v>
      </c>
      <c r="F81" s="99">
        <v>1E-3</v>
      </c>
      <c r="G81" s="98"/>
      <c r="H81" s="110">
        <v>0.19985135419999997</v>
      </c>
      <c r="I81" s="110">
        <v>0.38920107810000004</v>
      </c>
      <c r="J81" s="110">
        <v>0.49386715300000006</v>
      </c>
      <c r="K81" s="99">
        <v>0.50800000000000001</v>
      </c>
      <c r="P81" s="230">
        <f t="shared" si="0"/>
        <v>-1.8300059999999999E-4</v>
      </c>
    </row>
    <row r="82" spans="1:16">
      <c r="A82" s="3">
        <v>19</v>
      </c>
      <c r="B82" s="6" t="s">
        <v>58</v>
      </c>
      <c r="C82" s="110">
        <v>5.3708977254999999</v>
      </c>
      <c r="D82" s="110">
        <v>5.5214867391000002</v>
      </c>
      <c r="E82" s="110">
        <v>6.0491326024000003</v>
      </c>
      <c r="F82" s="98">
        <v>6.2</v>
      </c>
      <c r="G82" s="98"/>
      <c r="H82" s="110">
        <v>31.656859617099997</v>
      </c>
      <c r="I82" s="110">
        <v>35.297818331600006</v>
      </c>
      <c r="J82" s="110">
        <v>39.274105759900003</v>
      </c>
      <c r="K82" s="98">
        <v>39.718000000000004</v>
      </c>
      <c r="P82" s="230">
        <f t="shared" si="0"/>
        <v>0.1508673975999999</v>
      </c>
    </row>
    <row r="83" spans="1:16">
      <c r="A83" s="3">
        <v>20</v>
      </c>
      <c r="B83" s="6" t="s">
        <v>59</v>
      </c>
      <c r="C83" s="110">
        <v>10.2702473941</v>
      </c>
      <c r="D83" s="110">
        <v>10.6823910498</v>
      </c>
      <c r="E83" s="110">
        <v>11.7399178521</v>
      </c>
      <c r="F83" s="99">
        <v>12.582000000000001</v>
      </c>
      <c r="G83" s="98"/>
      <c r="H83" s="110">
        <v>97.748073821199995</v>
      </c>
      <c r="I83" s="110">
        <v>106.12857182019999</v>
      </c>
      <c r="J83" s="110">
        <v>115.20977249639999</v>
      </c>
      <c r="K83" s="99">
        <v>120.56100000000001</v>
      </c>
      <c r="P83" s="230">
        <f t="shared" si="0"/>
        <v>0.84208214790000113</v>
      </c>
    </row>
    <row r="84" spans="1:16">
      <c r="A84" s="3">
        <v>21</v>
      </c>
      <c r="B84" s="6" t="s">
        <v>60</v>
      </c>
      <c r="C84" s="110">
        <v>0.10910889260000001</v>
      </c>
      <c r="D84" s="110">
        <v>0.11301708440000001</v>
      </c>
      <c r="E84" s="110">
        <v>0.1215484003</v>
      </c>
      <c r="F84" s="98">
        <v>0.115</v>
      </c>
      <c r="G84" s="98"/>
      <c r="H84" s="110">
        <v>26.657884644100001</v>
      </c>
      <c r="I84" s="110">
        <v>26.887492824699997</v>
      </c>
      <c r="J84" s="110">
        <v>27.2584962707</v>
      </c>
      <c r="K84" s="98">
        <v>26.84</v>
      </c>
      <c r="P84" s="230">
        <f t="shared" si="0"/>
        <v>-6.548400299999993E-3</v>
      </c>
    </row>
    <row r="85" spans="1:16">
      <c r="A85" s="3">
        <v>22</v>
      </c>
      <c r="B85" s="6" t="s">
        <v>61</v>
      </c>
      <c r="C85" s="110">
        <v>0</v>
      </c>
      <c r="D85" s="110">
        <v>0</v>
      </c>
      <c r="E85" s="110">
        <v>0</v>
      </c>
      <c r="F85" s="99">
        <v>0</v>
      </c>
      <c r="G85" s="98"/>
      <c r="H85" s="110">
        <v>8.5503314999999993E-3</v>
      </c>
      <c r="I85" s="110">
        <v>8.4923789E-3</v>
      </c>
      <c r="J85" s="110">
        <v>9.7280065000000006E-3</v>
      </c>
      <c r="K85" s="99">
        <v>1.0999999999999999E-2</v>
      </c>
      <c r="P85" s="230">
        <f t="shared" si="0"/>
        <v>0</v>
      </c>
    </row>
    <row r="86" spans="1:16">
      <c r="A86" s="3">
        <v>23</v>
      </c>
      <c r="B86" s="6" t="s">
        <v>325</v>
      </c>
      <c r="C86" s="110"/>
      <c r="D86" s="110"/>
      <c r="E86" s="110">
        <v>0.34441130050000002</v>
      </c>
      <c r="F86" s="99">
        <v>0.371</v>
      </c>
      <c r="G86" s="98"/>
      <c r="H86" s="110"/>
      <c r="I86" s="110"/>
      <c r="J86" s="110">
        <v>7.4866421777000012</v>
      </c>
      <c r="K86" s="99">
        <v>8.2889999999999997</v>
      </c>
      <c r="P86" s="230">
        <f t="shared" si="0"/>
        <v>2.6588699499999979E-2</v>
      </c>
    </row>
    <row r="87" spans="1:16">
      <c r="A87" s="3">
        <v>24</v>
      </c>
      <c r="B87" s="6" t="s">
        <v>326</v>
      </c>
      <c r="C87" s="110"/>
      <c r="D87" s="110"/>
      <c r="E87" s="110"/>
      <c r="F87" s="99"/>
      <c r="G87" s="98"/>
      <c r="H87" s="110"/>
      <c r="I87" s="110"/>
      <c r="J87" s="110"/>
      <c r="K87" s="99">
        <v>1.196</v>
      </c>
      <c r="P87" s="230">
        <f t="shared" si="0"/>
        <v>0</v>
      </c>
    </row>
    <row r="88" spans="1:16">
      <c r="B88" s="10" t="s">
        <v>62</v>
      </c>
      <c r="C88" s="112">
        <v>35.662219704100004</v>
      </c>
      <c r="D88" s="112">
        <v>38.207693491699999</v>
      </c>
      <c r="E88" s="112">
        <v>41.289032039100007</v>
      </c>
      <c r="F88" s="100">
        <f>SUM(F64:F86)</f>
        <v>41.77000000000001</v>
      </c>
      <c r="G88" s="98"/>
      <c r="H88" s="112">
        <v>382.64120419490001</v>
      </c>
      <c r="I88" s="112">
        <v>405.6570025263</v>
      </c>
      <c r="J88" s="112">
        <v>435.32015522089995</v>
      </c>
      <c r="K88" s="100">
        <f>SUM(K64:K87)</f>
        <v>442.46600000000001</v>
      </c>
      <c r="P88" s="230">
        <f>F88-E88</f>
        <v>0.48096796090000282</v>
      </c>
    </row>
    <row r="91" spans="1:16">
      <c r="B91" s="3" t="s">
        <v>65</v>
      </c>
    </row>
    <row r="92" spans="1:16">
      <c r="B92" s="3" t="s">
        <v>66</v>
      </c>
    </row>
    <row r="93" spans="1:16">
      <c r="B93" s="3" t="s">
        <v>67</v>
      </c>
    </row>
  </sheetData>
  <mergeCells count="15">
    <mergeCell ref="B62:B63"/>
    <mergeCell ref="B4:B5"/>
    <mergeCell ref="B33:B34"/>
    <mergeCell ref="C5:F5"/>
    <mergeCell ref="C4:F4"/>
    <mergeCell ref="H4:K4"/>
    <mergeCell ref="H5:K5"/>
    <mergeCell ref="C34:F34"/>
    <mergeCell ref="H34:K34"/>
    <mergeCell ref="C63:F63"/>
    <mergeCell ref="H63:K63"/>
    <mergeCell ref="C33:F33"/>
    <mergeCell ref="H33:K33"/>
    <mergeCell ref="C62:F62"/>
    <mergeCell ref="H62:K6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D66"/>
  <sheetViews>
    <sheetView zoomScale="70" zoomScaleNormal="70" workbookViewId="0">
      <selection activeCell="B6" sqref="B6"/>
    </sheetView>
  </sheetViews>
  <sheetFormatPr baseColWidth="10" defaultRowHeight="15"/>
  <cols>
    <col min="1" max="1" width="11" style="25"/>
    <col min="2" max="2" width="70.625" style="3" customWidth="1"/>
    <col min="3" max="16384" width="11" style="3"/>
  </cols>
  <sheetData>
    <row r="1" spans="1:4">
      <c r="A1" s="25" t="s">
        <v>371</v>
      </c>
    </row>
    <row r="2" spans="1:4">
      <c r="B2" s="3" t="s">
        <v>365</v>
      </c>
    </row>
    <row r="3" spans="1:4">
      <c r="A3" s="27"/>
      <c r="B3" s="6"/>
      <c r="C3" s="254" t="s">
        <v>364</v>
      </c>
      <c r="D3" s="254"/>
    </row>
    <row r="4" spans="1:4">
      <c r="A4" s="261" t="s">
        <v>72</v>
      </c>
      <c r="B4" s="261"/>
      <c r="C4" s="59" t="s">
        <v>38</v>
      </c>
      <c r="D4" s="59" t="s">
        <v>39</v>
      </c>
    </row>
    <row r="5" spans="1:4">
      <c r="A5" s="261"/>
      <c r="B5" s="261"/>
      <c r="C5" s="254" t="s">
        <v>25</v>
      </c>
      <c r="D5" s="254"/>
    </row>
    <row r="6" spans="1:4">
      <c r="A6" s="27" t="s">
        <v>73</v>
      </c>
      <c r="B6" s="6"/>
      <c r="C6" s="3">
        <v>30.84</v>
      </c>
      <c r="D6" s="3">
        <v>1.35</v>
      </c>
    </row>
    <row r="7" spans="1:4">
      <c r="A7" s="27" t="s">
        <v>74</v>
      </c>
      <c r="B7" s="6" t="s">
        <v>75</v>
      </c>
      <c r="C7" s="9">
        <v>26.71</v>
      </c>
      <c r="D7" s="9">
        <v>1.1100000000000001</v>
      </c>
    </row>
    <row r="8" spans="1:4">
      <c r="A8" s="27" t="s">
        <v>76</v>
      </c>
      <c r="B8" s="6" t="s">
        <v>77</v>
      </c>
      <c r="C8" s="3">
        <v>4.13</v>
      </c>
      <c r="D8" s="3">
        <v>0.24</v>
      </c>
    </row>
    <row r="9" spans="1:4">
      <c r="A9" s="27" t="s">
        <v>78</v>
      </c>
      <c r="B9" s="6"/>
      <c r="C9" s="9">
        <v>4.95</v>
      </c>
      <c r="D9" s="9">
        <v>0.51</v>
      </c>
    </row>
    <row r="10" spans="1:4">
      <c r="A10" s="27" t="s">
        <v>79</v>
      </c>
      <c r="B10" s="6" t="s">
        <v>80</v>
      </c>
      <c r="C10" s="3">
        <v>4.3099999999999996</v>
      </c>
      <c r="D10" s="3">
        <v>0.44</v>
      </c>
    </row>
    <row r="11" spans="1:4">
      <c r="A11" s="27" t="s">
        <v>81</v>
      </c>
      <c r="B11" s="6" t="s">
        <v>82</v>
      </c>
      <c r="C11" s="9">
        <v>0.65</v>
      </c>
      <c r="D11" s="9">
        <v>7.0000000000000007E-2</v>
      </c>
    </row>
    <row r="12" spans="1:4">
      <c r="A12" s="27" t="s">
        <v>83</v>
      </c>
      <c r="B12" s="6"/>
      <c r="C12" s="3">
        <v>47.24</v>
      </c>
      <c r="D12" s="3">
        <v>1.04</v>
      </c>
    </row>
    <row r="13" spans="1:4">
      <c r="A13" s="27" t="s">
        <v>84</v>
      </c>
      <c r="B13" s="6" t="s">
        <v>85</v>
      </c>
      <c r="C13" s="9">
        <v>36.340000000000003</v>
      </c>
      <c r="D13" s="9">
        <v>0.34</v>
      </c>
    </row>
    <row r="14" spans="1:4">
      <c r="A14" s="27" t="s">
        <v>86</v>
      </c>
      <c r="B14" s="6" t="s">
        <v>87</v>
      </c>
      <c r="C14" s="3">
        <v>10.9</v>
      </c>
      <c r="D14" s="3">
        <v>0.7</v>
      </c>
    </row>
    <row r="15" spans="1:4">
      <c r="A15" s="27" t="s">
        <v>88</v>
      </c>
      <c r="B15" s="6"/>
      <c r="C15" s="9">
        <v>363.35</v>
      </c>
      <c r="D15" s="9">
        <v>9.01</v>
      </c>
    </row>
    <row r="16" spans="1:4">
      <c r="A16" s="27" t="s">
        <v>89</v>
      </c>
      <c r="B16" s="6" t="s">
        <v>90</v>
      </c>
      <c r="C16" s="3">
        <v>297.33</v>
      </c>
      <c r="D16" s="3">
        <v>7.26</v>
      </c>
    </row>
    <row r="17" spans="1:4">
      <c r="A17" s="27" t="s">
        <v>91</v>
      </c>
      <c r="B17" s="6" t="s">
        <v>92</v>
      </c>
      <c r="C17" s="9">
        <v>43.35</v>
      </c>
      <c r="D17" s="9">
        <v>1.64</v>
      </c>
    </row>
    <row r="18" spans="1:4">
      <c r="A18" s="27" t="s">
        <v>93</v>
      </c>
      <c r="B18" s="6" t="s">
        <v>94</v>
      </c>
      <c r="C18" s="3">
        <v>17.37</v>
      </c>
      <c r="D18" s="3">
        <v>0.12</v>
      </c>
    </row>
    <row r="19" spans="1:4">
      <c r="A19" s="27" t="s">
        <v>95</v>
      </c>
      <c r="B19" s="6" t="s">
        <v>96</v>
      </c>
      <c r="C19" s="9">
        <v>5.3</v>
      </c>
      <c r="D19" s="9">
        <v>0</v>
      </c>
    </row>
    <row r="20" spans="1:4">
      <c r="A20" s="27" t="s">
        <v>97</v>
      </c>
      <c r="B20" s="6"/>
      <c r="C20" s="3">
        <v>69.180000000000007</v>
      </c>
      <c r="D20" s="3">
        <v>2.37</v>
      </c>
    </row>
    <row r="21" spans="1:4">
      <c r="A21" s="27" t="s">
        <v>98</v>
      </c>
      <c r="B21" s="6" t="s">
        <v>99</v>
      </c>
      <c r="C21" s="9">
        <v>52.64</v>
      </c>
      <c r="D21" s="9">
        <v>1.64</v>
      </c>
    </row>
    <row r="22" spans="1:4">
      <c r="A22" s="27" t="s">
        <v>100</v>
      </c>
      <c r="B22" s="6" t="s">
        <v>101</v>
      </c>
      <c r="C22" s="3">
        <v>16.54</v>
      </c>
      <c r="D22" s="3">
        <v>0.73</v>
      </c>
    </row>
    <row r="23" spans="1:4">
      <c r="A23" s="27" t="s">
        <v>102</v>
      </c>
      <c r="B23" s="6"/>
      <c r="C23" s="9">
        <v>129.35</v>
      </c>
      <c r="D23" s="9">
        <v>3.16</v>
      </c>
    </row>
    <row r="24" spans="1:4">
      <c r="A24" s="27" t="s">
        <v>103</v>
      </c>
      <c r="B24" s="6" t="s">
        <v>104</v>
      </c>
      <c r="C24" s="3">
        <v>2.4900000000000002</v>
      </c>
      <c r="D24" s="3">
        <v>7.0000000000000007E-2</v>
      </c>
    </row>
    <row r="25" spans="1:4">
      <c r="A25" s="27" t="s">
        <v>105</v>
      </c>
      <c r="B25" s="6" t="s">
        <v>106</v>
      </c>
      <c r="C25" s="9">
        <v>57.53</v>
      </c>
      <c r="D25" s="9">
        <v>0.21</v>
      </c>
    </row>
    <row r="26" spans="1:4">
      <c r="A26" s="27" t="s">
        <v>107</v>
      </c>
      <c r="B26" s="6" t="s">
        <v>108</v>
      </c>
      <c r="C26" s="3">
        <v>0.06</v>
      </c>
      <c r="D26" s="3">
        <v>0</v>
      </c>
    </row>
    <row r="27" spans="1:4">
      <c r="A27" s="27" t="s">
        <v>109</v>
      </c>
      <c r="B27" s="6" t="s">
        <v>110</v>
      </c>
      <c r="C27" s="9">
        <v>5.91</v>
      </c>
      <c r="D27" s="9">
        <v>1.06</v>
      </c>
    </row>
    <row r="28" spans="1:4">
      <c r="A28" s="27" t="s">
        <v>111</v>
      </c>
      <c r="B28" s="6" t="s">
        <v>112</v>
      </c>
      <c r="C28" s="3">
        <v>0.04</v>
      </c>
      <c r="D28" s="3">
        <v>0</v>
      </c>
    </row>
    <row r="29" spans="1:4">
      <c r="A29" s="27" t="s">
        <v>113</v>
      </c>
      <c r="B29" s="6" t="s">
        <v>114</v>
      </c>
      <c r="C29" s="9">
        <v>63.32</v>
      </c>
      <c r="D29" s="9">
        <v>1.82</v>
      </c>
    </row>
    <row r="30" spans="1:4">
      <c r="A30" s="27" t="s">
        <v>115</v>
      </c>
      <c r="B30" s="6"/>
      <c r="C30" s="3">
        <v>26.31</v>
      </c>
      <c r="D30" s="3">
        <v>1.2</v>
      </c>
    </row>
    <row r="31" spans="1:4">
      <c r="A31" s="27" t="s">
        <v>116</v>
      </c>
      <c r="B31" s="6" t="s">
        <v>117</v>
      </c>
      <c r="C31" s="9">
        <v>0.22</v>
      </c>
      <c r="D31" s="9">
        <v>0.2</v>
      </c>
    </row>
    <row r="32" spans="1:4">
      <c r="A32" s="27" t="s">
        <v>118</v>
      </c>
      <c r="B32" s="6" t="s">
        <v>119</v>
      </c>
      <c r="C32" s="3">
        <v>0.84</v>
      </c>
      <c r="D32" s="3">
        <v>0.21</v>
      </c>
    </row>
    <row r="33" spans="1:4">
      <c r="A33" s="27" t="s">
        <v>120</v>
      </c>
      <c r="B33" s="6" t="s">
        <v>121</v>
      </c>
      <c r="C33" s="9">
        <v>24.55</v>
      </c>
      <c r="D33" s="9">
        <v>0.74</v>
      </c>
    </row>
    <row r="34" spans="1:4" ht="30">
      <c r="A34" s="27" t="s">
        <v>122</v>
      </c>
      <c r="B34" s="24" t="s">
        <v>123</v>
      </c>
      <c r="C34" s="3">
        <v>0.71</v>
      </c>
      <c r="D34" s="3">
        <v>0.05</v>
      </c>
    </row>
    <row r="35" spans="1:4">
      <c r="A35" s="27" t="s">
        <v>124</v>
      </c>
      <c r="B35" s="6"/>
      <c r="C35" s="9">
        <v>1479.62</v>
      </c>
      <c r="D35" s="9">
        <v>139.58000000000001</v>
      </c>
    </row>
    <row r="36" spans="1:4">
      <c r="A36" s="27" t="s">
        <v>125</v>
      </c>
      <c r="B36" s="6"/>
      <c r="C36" s="3">
        <v>534.61</v>
      </c>
      <c r="D36" s="3">
        <v>56.79</v>
      </c>
    </row>
    <row r="37" spans="1:4">
      <c r="A37" s="27" t="s">
        <v>126</v>
      </c>
      <c r="B37" s="6"/>
      <c r="C37" s="9">
        <v>1.23</v>
      </c>
      <c r="D37" s="9">
        <v>0</v>
      </c>
    </row>
    <row r="38" spans="1:4">
      <c r="A38" s="27" t="s">
        <v>127</v>
      </c>
      <c r="B38" s="6"/>
      <c r="C38" s="3">
        <v>1298.58</v>
      </c>
      <c r="D38" s="3">
        <v>14.48</v>
      </c>
    </row>
    <row r="39" spans="1:4">
      <c r="A39" s="27" t="s">
        <v>128</v>
      </c>
      <c r="B39" s="6" t="s">
        <v>129</v>
      </c>
      <c r="C39" s="9">
        <v>1172.5899999999999</v>
      </c>
      <c r="D39" s="9">
        <v>0.57999999999999996</v>
      </c>
    </row>
    <row r="40" spans="1:4">
      <c r="A40" s="27" t="s">
        <v>130</v>
      </c>
      <c r="B40" s="6" t="s">
        <v>131</v>
      </c>
      <c r="C40" s="3">
        <v>61.18</v>
      </c>
      <c r="D40" s="3">
        <v>12.78</v>
      </c>
    </row>
    <row r="41" spans="1:4">
      <c r="A41" s="27" t="s">
        <v>132</v>
      </c>
      <c r="B41" s="6" t="s">
        <v>133</v>
      </c>
      <c r="C41" s="9">
        <v>64.819999999999993</v>
      </c>
      <c r="D41" s="9">
        <v>1.1200000000000001</v>
      </c>
    </row>
    <row r="42" spans="1:4">
      <c r="A42" s="27" t="s">
        <v>134</v>
      </c>
      <c r="B42" s="6"/>
      <c r="C42" s="3">
        <v>155.94</v>
      </c>
      <c r="D42" s="3">
        <v>1.33</v>
      </c>
    </row>
    <row r="43" spans="1:4">
      <c r="A43" s="27" t="s">
        <v>135</v>
      </c>
      <c r="B43" s="6"/>
      <c r="C43" s="9">
        <v>0.24</v>
      </c>
      <c r="D43" s="9">
        <v>0.24</v>
      </c>
    </row>
    <row r="44" spans="1:4">
      <c r="A44" s="27" t="s">
        <v>136</v>
      </c>
      <c r="B44" s="6" t="s">
        <v>137</v>
      </c>
      <c r="C44" s="3">
        <v>0.24</v>
      </c>
      <c r="D44" s="3">
        <v>0.24</v>
      </c>
    </row>
    <row r="45" spans="1:4">
      <c r="A45" s="27" t="s">
        <v>138</v>
      </c>
      <c r="B45" s="6" t="s">
        <v>139</v>
      </c>
      <c r="C45" s="9">
        <v>0</v>
      </c>
      <c r="D45" s="9">
        <v>0</v>
      </c>
    </row>
    <row r="46" spans="1:4">
      <c r="A46" s="27" t="s">
        <v>140</v>
      </c>
      <c r="B46" s="6"/>
      <c r="C46" s="3">
        <v>19.899999999999999</v>
      </c>
      <c r="D46" s="3">
        <v>0.86</v>
      </c>
    </row>
    <row r="47" spans="1:4">
      <c r="A47" s="27" t="s">
        <v>141</v>
      </c>
      <c r="B47" s="6" t="s">
        <v>142</v>
      </c>
      <c r="C47" s="9">
        <v>0.21</v>
      </c>
      <c r="D47" s="9">
        <v>0.01</v>
      </c>
    </row>
    <row r="48" spans="1:4">
      <c r="A48" s="27" t="s">
        <v>143</v>
      </c>
      <c r="B48" s="6" t="s">
        <v>144</v>
      </c>
      <c r="C48" s="3">
        <v>3.17</v>
      </c>
      <c r="D48" s="3">
        <v>7.0000000000000007E-2</v>
      </c>
    </row>
    <row r="49" spans="1:4">
      <c r="A49" s="27" t="s">
        <v>145</v>
      </c>
      <c r="B49" s="6" t="s">
        <v>146</v>
      </c>
      <c r="C49" s="9">
        <v>2.0699999999999998</v>
      </c>
      <c r="D49" s="9">
        <v>0.12</v>
      </c>
    </row>
    <row r="50" spans="1:4">
      <c r="A50" s="27" t="s">
        <v>147</v>
      </c>
      <c r="B50" s="6" t="s">
        <v>148</v>
      </c>
      <c r="C50" s="3">
        <v>0.72</v>
      </c>
      <c r="D50" s="3">
        <v>0.01</v>
      </c>
    </row>
    <row r="51" spans="1:4">
      <c r="A51" s="27" t="s">
        <v>149</v>
      </c>
      <c r="B51" s="6" t="s">
        <v>150</v>
      </c>
      <c r="C51" s="9">
        <v>3.21</v>
      </c>
      <c r="D51" s="9">
        <v>0.23</v>
      </c>
    </row>
    <row r="52" spans="1:4">
      <c r="A52" s="27" t="s">
        <v>151</v>
      </c>
      <c r="B52" s="6" t="s">
        <v>152</v>
      </c>
      <c r="C52" s="3">
        <v>0</v>
      </c>
    </row>
    <row r="53" spans="1:4">
      <c r="A53" s="27" t="s">
        <v>153</v>
      </c>
      <c r="B53" s="6" t="s">
        <v>154</v>
      </c>
      <c r="C53" s="9">
        <v>0.93</v>
      </c>
      <c r="D53" s="9">
        <v>0.05</v>
      </c>
    </row>
    <row r="54" spans="1:4">
      <c r="A54" s="27" t="s">
        <v>155</v>
      </c>
      <c r="B54" s="6" t="s">
        <v>156</v>
      </c>
      <c r="C54" s="3">
        <v>9.59</v>
      </c>
      <c r="D54" s="3">
        <v>0.37</v>
      </c>
    </row>
    <row r="55" spans="1:4">
      <c r="A55" s="27" t="s">
        <v>157</v>
      </c>
      <c r="B55" s="6"/>
      <c r="C55" s="9">
        <v>61.51</v>
      </c>
      <c r="D55" s="9">
        <v>2.46</v>
      </c>
    </row>
    <row r="56" spans="1:4">
      <c r="A56" s="27" t="s">
        <v>158</v>
      </c>
      <c r="B56" s="6" t="s">
        <v>159</v>
      </c>
      <c r="C56" s="3">
        <v>0</v>
      </c>
    </row>
    <row r="57" spans="1:4">
      <c r="A57" s="27" t="s">
        <v>160</v>
      </c>
      <c r="B57" s="6" t="s">
        <v>161</v>
      </c>
      <c r="C57" s="9">
        <v>37.96</v>
      </c>
      <c r="D57" s="9">
        <v>1.3</v>
      </c>
    </row>
    <row r="58" spans="1:4">
      <c r="A58" s="27" t="s">
        <v>162</v>
      </c>
      <c r="B58" s="6" t="s">
        <v>163</v>
      </c>
      <c r="C58" s="3">
        <v>4.58</v>
      </c>
      <c r="D58" s="3">
        <v>0</v>
      </c>
    </row>
    <row r="59" spans="1:4">
      <c r="A59" s="27" t="s">
        <v>164</v>
      </c>
      <c r="B59" s="6" t="s">
        <v>165</v>
      </c>
      <c r="C59" s="9">
        <v>18.97</v>
      </c>
      <c r="D59" s="9">
        <v>1.1599999999999999</v>
      </c>
    </row>
    <row r="60" spans="1:4">
      <c r="A60" s="27" t="s">
        <v>166</v>
      </c>
      <c r="B60" s="6"/>
      <c r="C60" s="3">
        <v>108.47</v>
      </c>
      <c r="D60" s="3">
        <v>5.81</v>
      </c>
    </row>
    <row r="61" spans="1:4">
      <c r="A61" s="27" t="s">
        <v>167</v>
      </c>
      <c r="B61" s="6" t="s">
        <v>68</v>
      </c>
      <c r="C61" s="9">
        <v>105.65</v>
      </c>
      <c r="D61" s="9">
        <v>5.66</v>
      </c>
    </row>
    <row r="62" spans="1:4">
      <c r="A62" s="27" t="s">
        <v>168</v>
      </c>
      <c r="B62" s="6" t="s">
        <v>169</v>
      </c>
      <c r="C62" s="3">
        <v>2.82</v>
      </c>
      <c r="D62" s="3">
        <v>0.15</v>
      </c>
    </row>
    <row r="63" spans="1:4">
      <c r="A63" s="260" t="s">
        <v>170</v>
      </c>
      <c r="B63" s="260"/>
      <c r="C63" s="21">
        <v>4331.32</v>
      </c>
      <c r="D63" s="21">
        <v>240.18</v>
      </c>
    </row>
    <row r="64" spans="1:4">
      <c r="A64" s="26"/>
      <c r="B64" s="26"/>
    </row>
    <row r="65" spans="1:1">
      <c r="A65" s="25" t="s">
        <v>171</v>
      </c>
    </row>
    <row r="66" spans="1:1">
      <c r="A66" s="25" t="s">
        <v>172</v>
      </c>
    </row>
  </sheetData>
  <mergeCells count="4">
    <mergeCell ref="C3:D3"/>
    <mergeCell ref="C5:D5"/>
    <mergeCell ref="A63:B63"/>
    <mergeCell ref="A4:B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D24"/>
  <sheetViews>
    <sheetView workbookViewId="0">
      <selection activeCell="G5" sqref="G5"/>
    </sheetView>
  </sheetViews>
  <sheetFormatPr baseColWidth="10" defaultRowHeight="15"/>
  <cols>
    <col min="1" max="16384" width="11" style="1"/>
  </cols>
  <sheetData>
    <row r="1" spans="1:4">
      <c r="A1" s="1" t="s">
        <v>372</v>
      </c>
    </row>
    <row r="3" spans="1:4">
      <c r="A3" s="7" t="s">
        <v>15</v>
      </c>
      <c r="B3" s="7" t="s">
        <v>9</v>
      </c>
      <c r="C3" s="7" t="s">
        <v>173</v>
      </c>
      <c r="D3" s="7" t="s">
        <v>33</v>
      </c>
    </row>
    <row r="4" spans="1:4">
      <c r="A4" s="7"/>
      <c r="B4" s="7" t="s">
        <v>24</v>
      </c>
      <c r="C4" s="7" t="s">
        <v>24</v>
      </c>
      <c r="D4" s="7" t="s">
        <v>70</v>
      </c>
    </row>
    <row r="5" spans="1:4">
      <c r="A5" s="6">
        <v>2003</v>
      </c>
      <c r="B5" s="3">
        <v>24</v>
      </c>
      <c r="C5" s="3"/>
      <c r="D5" s="19">
        <v>8016</v>
      </c>
    </row>
    <row r="6" spans="1:4">
      <c r="A6" s="6">
        <v>2004</v>
      </c>
      <c r="B6" s="9">
        <v>46</v>
      </c>
      <c r="C6" s="9">
        <v>91</v>
      </c>
      <c r="D6" s="20">
        <v>28357.919999999998</v>
      </c>
    </row>
    <row r="7" spans="1:4">
      <c r="A7" s="6">
        <v>2005</v>
      </c>
      <c r="B7" s="3">
        <v>56</v>
      </c>
      <c r="C7" s="3">
        <v>115</v>
      </c>
      <c r="D7" s="19">
        <v>24051.72</v>
      </c>
    </row>
    <row r="8" spans="1:4">
      <c r="A8" s="6">
        <v>2006</v>
      </c>
      <c r="B8" s="9">
        <v>21</v>
      </c>
      <c r="C8" s="9">
        <v>42</v>
      </c>
      <c r="D8" s="20">
        <v>9008.94</v>
      </c>
    </row>
    <row r="9" spans="1:4">
      <c r="A9" s="6">
        <v>2007</v>
      </c>
      <c r="B9" s="3">
        <v>42</v>
      </c>
      <c r="C9" s="3">
        <v>116</v>
      </c>
      <c r="D9" s="19">
        <v>24633.18</v>
      </c>
    </row>
    <row r="10" spans="1:4">
      <c r="A10" s="6">
        <v>2008</v>
      </c>
      <c r="B10" s="9">
        <v>12</v>
      </c>
      <c r="C10" s="9">
        <v>51</v>
      </c>
      <c r="D10" s="20">
        <v>11206</v>
      </c>
    </row>
    <row r="11" spans="1:4">
      <c r="A11" s="6">
        <v>2009</v>
      </c>
      <c r="B11" s="3">
        <v>5</v>
      </c>
      <c r="C11" s="3">
        <v>11</v>
      </c>
      <c r="D11" s="19">
        <v>2376.6999999999998</v>
      </c>
    </row>
    <row r="12" spans="1:4">
      <c r="A12" s="6">
        <v>2010</v>
      </c>
      <c r="B12" s="9">
        <v>29</v>
      </c>
      <c r="C12" s="9">
        <v>92</v>
      </c>
      <c r="D12" s="20">
        <v>40185.199999999997</v>
      </c>
    </row>
    <row r="13" spans="1:4">
      <c r="A13" s="6">
        <v>2011</v>
      </c>
      <c r="B13" s="3">
        <v>34</v>
      </c>
      <c r="C13" s="3">
        <v>145</v>
      </c>
      <c r="D13" s="19">
        <v>67809.86</v>
      </c>
    </row>
    <row r="14" spans="1:4">
      <c r="A14" s="6">
        <v>2012</v>
      </c>
      <c r="B14" s="9">
        <v>27</v>
      </c>
      <c r="C14" s="9">
        <v>71</v>
      </c>
      <c r="D14" s="20">
        <v>34963.879999999997</v>
      </c>
    </row>
    <row r="15" spans="1:4">
      <c r="A15" s="6">
        <v>2013</v>
      </c>
      <c r="B15" s="3">
        <v>25</v>
      </c>
      <c r="C15" s="3">
        <v>86</v>
      </c>
      <c r="D15" s="19">
        <v>44215.48</v>
      </c>
    </row>
    <row r="16" spans="1:4">
      <c r="A16" s="6">
        <v>2014</v>
      </c>
      <c r="B16" s="9">
        <v>36</v>
      </c>
      <c r="C16" s="9">
        <v>79</v>
      </c>
      <c r="D16" s="20">
        <v>45893.36</v>
      </c>
    </row>
    <row r="17" spans="1:4">
      <c r="A17" s="6">
        <v>2015</v>
      </c>
      <c r="B17" s="3">
        <v>28</v>
      </c>
      <c r="C17" s="3">
        <v>77</v>
      </c>
      <c r="D17" s="19">
        <v>37524.43</v>
      </c>
    </row>
    <row r="18" spans="1:4">
      <c r="A18" s="6">
        <v>2016</v>
      </c>
      <c r="B18" s="9">
        <v>46</v>
      </c>
      <c r="C18" s="9">
        <v>162</v>
      </c>
      <c r="D18" s="20">
        <v>81347.649999999994</v>
      </c>
    </row>
    <row r="19" spans="1:4">
      <c r="A19" s="6">
        <v>2017</v>
      </c>
      <c r="B19" s="3">
        <v>22</v>
      </c>
      <c r="C19" s="3">
        <v>93</v>
      </c>
      <c r="D19" s="19">
        <v>47163.519999999997</v>
      </c>
    </row>
    <row r="20" spans="1:4">
      <c r="A20" s="10">
        <v>2018</v>
      </c>
      <c r="B20" s="10">
        <v>36</v>
      </c>
      <c r="C20" s="10">
        <f>78+19</f>
        <v>97</v>
      </c>
      <c r="D20" s="21">
        <f>10493.01+41422.61</f>
        <v>51915.62</v>
      </c>
    </row>
    <row r="22" spans="1:4">
      <c r="A22" s="1" t="s">
        <v>174</v>
      </c>
    </row>
    <row r="24" spans="1:4">
      <c r="C24" s="22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Inhalt_11</vt:lpstr>
      <vt:lpstr>11_01</vt:lpstr>
      <vt:lpstr>11_02</vt:lpstr>
      <vt:lpstr>11_03</vt:lpstr>
      <vt:lpstr>11_04</vt:lpstr>
      <vt:lpstr>11_05</vt:lpstr>
      <vt:lpstr>11_06</vt:lpstr>
      <vt:lpstr>11_07</vt:lpstr>
      <vt:lpstr>11_08</vt:lpstr>
      <vt:lpstr>11_09</vt:lpstr>
      <vt:lpstr>11_10</vt:lpstr>
      <vt:lpstr>11_11</vt:lpstr>
      <vt:lpstr>11_12</vt:lpstr>
      <vt:lpstr>11_13</vt:lpstr>
      <vt:lpstr>11_14</vt:lpstr>
      <vt:lpstr>11_15</vt:lpstr>
      <vt:lpstr>11_16</vt:lpstr>
      <vt:lpstr>11_17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2018-03-27T14:33:31Z</dcterms:created>
  <dcterms:modified xsi:type="dcterms:W3CDTF">2021-04-19T12:35:27Z</dcterms:modified>
</cp:coreProperties>
</file>